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57 - LIFO Modelling\"/>
    </mc:Choice>
  </mc:AlternateContent>
  <xr:revisionPtr revIDLastSave="0" documentId="8_{77D7C549-2332-431B-949D-80DA04FF00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emplate Sheet" sheetId="11" r:id="rId5"/>
    <sheet name="Remaining Stock Method" sheetId="12" r:id="rId6"/>
    <sheet name="Purchase Value Method" sheetId="13" r:id="rId7"/>
    <sheet name="Error Checks" sheetId="5" r:id="rId8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3">'Style Guide'!$A$3</definedName>
    <definedName name="HL_4">'Model Parameters'!$A$3</definedName>
    <definedName name="HL_5">'Template Sheet'!$A$3</definedName>
    <definedName name="HL_6">'Remaining Stock Method'!$A$3</definedName>
    <definedName name="HL_7" localSheetId="6">'Purchase Value Method'!$A$3</definedName>
    <definedName name="HL_7" localSheetId="5">'Remaining Stock Method'!$A$3</definedName>
    <definedName name="HL_7">'Template Sheet'!$A$3</definedName>
    <definedName name="HL_8">'Error Checks'!$A$3</definedName>
    <definedName name="HL_9">#REF!</definedName>
    <definedName name="HL_Model_Parameters">'Model Parameters'!$A$5</definedName>
    <definedName name="HL_Navigator">Navigator!$A$1</definedName>
    <definedName name="HL_Rem_Stock_OK" localSheetId="6">'Purchase Value Method'!$I$23</definedName>
    <definedName name="HL_Rem_Stock_OK">'Remaining Stock Method'!$I$23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5" i="13" l="1"/>
  <c r="R34" i="13"/>
  <c r="S34" i="13"/>
  <c r="Q33" i="13"/>
  <c r="R33" i="13"/>
  <c r="S33" i="13"/>
  <c r="P32" i="13"/>
  <c r="Q32" i="13"/>
  <c r="R32" i="13"/>
  <c r="S32" i="13"/>
  <c r="O31" i="13"/>
  <c r="P31" i="13"/>
  <c r="Q31" i="13"/>
  <c r="R31" i="13"/>
  <c r="S31" i="13"/>
  <c r="N30" i="13"/>
  <c r="O30" i="13"/>
  <c r="P30" i="13"/>
  <c r="Q30" i="13"/>
  <c r="R30" i="13"/>
  <c r="S30" i="13"/>
  <c r="M29" i="13"/>
  <c r="N29" i="13"/>
  <c r="O29" i="13"/>
  <c r="P29" i="13"/>
  <c r="Q29" i="13"/>
  <c r="R29" i="13"/>
  <c r="S29" i="13"/>
  <c r="L28" i="13"/>
  <c r="M28" i="13"/>
  <c r="N28" i="13"/>
  <c r="O28" i="13"/>
  <c r="P28" i="13"/>
  <c r="Q28" i="13"/>
  <c r="R28" i="13"/>
  <c r="S28" i="13"/>
  <c r="K27" i="13"/>
  <c r="L27" i="13"/>
  <c r="M27" i="13"/>
  <c r="N27" i="13"/>
  <c r="O27" i="13"/>
  <c r="P27" i="13"/>
  <c r="Q27" i="13"/>
  <c r="R27" i="13"/>
  <c r="S27" i="13"/>
  <c r="E27" i="13"/>
  <c r="F27" i="13"/>
  <c r="J27" i="13" s="1"/>
  <c r="J25" i="12"/>
  <c r="J26" i="12" s="1"/>
  <c r="K25" i="12"/>
  <c r="L25" i="12"/>
  <c r="M25" i="12"/>
  <c r="N25" i="12"/>
  <c r="O25" i="12"/>
  <c r="P25" i="12"/>
  <c r="Q25" i="12"/>
  <c r="R25" i="12"/>
  <c r="S25" i="12"/>
  <c r="K26" i="12"/>
  <c r="K27" i="12" s="1"/>
  <c r="L26" i="12"/>
  <c r="M26" i="12"/>
  <c r="N26" i="12"/>
  <c r="O26" i="12"/>
  <c r="P26" i="12"/>
  <c r="Q26" i="12"/>
  <c r="R26" i="12"/>
  <c r="S26" i="12"/>
  <c r="L27" i="12"/>
  <c r="L28" i="12" s="1"/>
  <c r="M27" i="12"/>
  <c r="N27" i="12"/>
  <c r="O27" i="12"/>
  <c r="P27" i="12"/>
  <c r="Q27" i="12"/>
  <c r="R27" i="12"/>
  <c r="S27" i="12"/>
  <c r="M28" i="12"/>
  <c r="M29" i="12" s="1"/>
  <c r="N28" i="12"/>
  <c r="O28" i="12"/>
  <c r="P28" i="12"/>
  <c r="Q28" i="12"/>
  <c r="R28" i="12"/>
  <c r="S28" i="12"/>
  <c r="N29" i="12"/>
  <c r="N30" i="12" s="1"/>
  <c r="O29" i="12"/>
  <c r="P29" i="12"/>
  <c r="Q29" i="12"/>
  <c r="R29" i="12"/>
  <c r="S29" i="12"/>
  <c r="O30" i="12"/>
  <c r="O31" i="12" s="1"/>
  <c r="P30" i="12"/>
  <c r="Q30" i="12"/>
  <c r="R30" i="12"/>
  <c r="S30" i="12"/>
  <c r="P31" i="12"/>
  <c r="P32" i="12" s="1"/>
  <c r="Q31" i="12"/>
  <c r="R31" i="12"/>
  <c r="S31" i="12"/>
  <c r="Q32" i="12"/>
  <c r="Q33" i="12" s="1"/>
  <c r="R32" i="12"/>
  <c r="S32" i="12"/>
  <c r="R33" i="12"/>
  <c r="R34" i="12" s="1"/>
  <c r="S33" i="12"/>
  <c r="S34" i="12"/>
  <c r="F25" i="13"/>
  <c r="E28" i="13"/>
  <c r="J12" i="13"/>
  <c r="K12" i="13" s="1"/>
  <c r="B6" i="13"/>
  <c r="A1" i="13"/>
  <c r="E29" i="13" l="1"/>
  <c r="F28" i="13"/>
  <c r="J27" i="12"/>
  <c r="J28" i="12" s="1"/>
  <c r="N31" i="12"/>
  <c r="N32" i="12" s="1"/>
  <c r="Q34" i="12"/>
  <c r="P33" i="12"/>
  <c r="P34" i="12" s="1"/>
  <c r="M30" i="12"/>
  <c r="M31" i="12" s="1"/>
  <c r="L29" i="12"/>
  <c r="L30" i="12" s="1"/>
  <c r="O32" i="12"/>
  <c r="O33" i="12" s="1"/>
  <c r="K28" i="12"/>
  <c r="K29" i="12" s="1"/>
  <c r="L12" i="13"/>
  <c r="K25" i="13"/>
  <c r="J25" i="13"/>
  <c r="K28" i="13" l="1"/>
  <c r="J28" i="13" s="1"/>
  <c r="J23" i="13" a="1"/>
  <c r="J23" i="13" s="1"/>
  <c r="I27" i="13"/>
  <c r="E30" i="13"/>
  <c r="F29" i="13"/>
  <c r="N33" i="12"/>
  <c r="N34" i="12" s="1"/>
  <c r="K30" i="12"/>
  <c r="K31" i="12" s="1"/>
  <c r="M32" i="12"/>
  <c r="M33" i="12" s="1"/>
  <c r="L31" i="12"/>
  <c r="L32" i="12" s="1"/>
  <c r="J29" i="12"/>
  <c r="J30" i="12" s="1"/>
  <c r="O34" i="12"/>
  <c r="M12" i="13"/>
  <c r="L25" i="13"/>
  <c r="L29" i="13" l="1"/>
  <c r="K29" i="13" s="1"/>
  <c r="J29" i="13" s="1"/>
  <c r="F30" i="13"/>
  <c r="E31" i="13"/>
  <c r="J31" i="12"/>
  <c r="J32" i="12" s="1"/>
  <c r="L33" i="12"/>
  <c r="L34" i="12" s="1"/>
  <c r="K32" i="12"/>
  <c r="K33" i="12" s="1"/>
  <c r="M34" i="12"/>
  <c r="N12" i="13"/>
  <c r="M25" i="13"/>
  <c r="M30" i="13" l="1"/>
  <c r="L30" i="13" s="1"/>
  <c r="K30" i="13" s="1"/>
  <c r="J30" i="13" s="1"/>
  <c r="F31" i="13"/>
  <c r="E32" i="13"/>
  <c r="K34" i="12"/>
  <c r="J33" i="12"/>
  <c r="J34" i="12" s="1"/>
  <c r="O12" i="13"/>
  <c r="N25" i="13"/>
  <c r="N31" i="13" l="1"/>
  <c r="M31" i="13" s="1"/>
  <c r="L31" i="13" s="1"/>
  <c r="K31" i="13" s="1"/>
  <c r="J31" i="13" s="1"/>
  <c r="F32" i="13"/>
  <c r="E33" i="13"/>
  <c r="P12" i="13"/>
  <c r="O25" i="13"/>
  <c r="O32" i="13" l="1"/>
  <c r="N32" i="13" s="1"/>
  <c r="M32" i="13" s="1"/>
  <c r="L32" i="13" s="1"/>
  <c r="K32" i="13" s="1"/>
  <c r="J32" i="13" s="1"/>
  <c r="F33" i="13"/>
  <c r="E34" i="13"/>
  <c r="Q12" i="13"/>
  <c r="P25" i="13"/>
  <c r="P33" i="13" l="1"/>
  <c r="O33" i="13" s="1"/>
  <c r="N33" i="13" s="1"/>
  <c r="M33" i="13" s="1"/>
  <c r="L33" i="13" s="1"/>
  <c r="K33" i="13" s="1"/>
  <c r="J33" i="13" s="1"/>
  <c r="F34" i="13"/>
  <c r="E35" i="13"/>
  <c r="R12" i="13"/>
  <c r="Q25" i="13"/>
  <c r="Q34" i="13" l="1"/>
  <c r="P34" i="13" s="1"/>
  <c r="O34" i="13" s="1"/>
  <c r="N34" i="13" s="1"/>
  <c r="M34" i="13" s="1"/>
  <c r="L34" i="13" s="1"/>
  <c r="K34" i="13" s="1"/>
  <c r="J34" i="13" s="1"/>
  <c r="F35" i="13"/>
  <c r="E36" i="13"/>
  <c r="S12" i="13"/>
  <c r="S25" i="13" s="1"/>
  <c r="R25" i="13"/>
  <c r="R35" i="13" l="1"/>
  <c r="Q35" i="13" s="1"/>
  <c r="P35" i="13" s="1"/>
  <c r="O35" i="13" s="1"/>
  <c r="N35" i="13" s="1"/>
  <c r="M35" i="13" s="1"/>
  <c r="L35" i="13" s="1"/>
  <c r="K35" i="13" s="1"/>
  <c r="J35" i="13" s="1"/>
  <c r="F36" i="13"/>
  <c r="S36" i="13" l="1"/>
  <c r="R36" i="13" s="1"/>
  <c r="Q36" i="13" s="1"/>
  <c r="P36" i="13" s="1"/>
  <c r="O36" i="13" s="1"/>
  <c r="N36" i="13" s="1"/>
  <c r="M36" i="13" s="1"/>
  <c r="L36" i="13" s="1"/>
  <c r="K36" i="13" s="1"/>
  <c r="J36" i="13" s="1"/>
  <c r="K23" i="13" a="1"/>
  <c r="K23" i="13" s="1"/>
  <c r="I28" i="13"/>
  <c r="J24" i="12"/>
  <c r="J12" i="12"/>
  <c r="K12" i="12" s="1"/>
  <c r="E25" i="12"/>
  <c r="E26" i="12" s="1"/>
  <c r="B6" i="12"/>
  <c r="A1" i="12"/>
  <c r="B6" i="11"/>
  <c r="A1" i="11"/>
  <c r="L23" i="13" l="1" a="1"/>
  <c r="L23" i="13" s="1"/>
  <c r="I29" i="13"/>
  <c r="E27" i="12"/>
  <c r="F26" i="12" a="1"/>
  <c r="F26" i="12" s="1"/>
  <c r="L12" i="12"/>
  <c r="K24" i="12"/>
  <c r="F25" i="12" a="1"/>
  <c r="F25" i="12" s="1"/>
  <c r="G25" i="12" a="1"/>
  <c r="G25" i="12" s="1"/>
  <c r="A1" i="5"/>
  <c r="O23" i="13" l="1" a="1"/>
  <c r="O23" i="13" s="1"/>
  <c r="N23" i="13" a="1"/>
  <c r="N23" i="13" s="1"/>
  <c r="I31" i="13"/>
  <c r="M23" i="13" a="1"/>
  <c r="M23" i="13" s="1"/>
  <c r="I30" i="13"/>
  <c r="H25" i="12"/>
  <c r="I25" i="12" s="1"/>
  <c r="M12" i="12"/>
  <c r="L24" i="12"/>
  <c r="E28" i="12"/>
  <c r="F27" i="12" a="1"/>
  <c r="F27" i="12" s="1"/>
  <c r="I37" i="4"/>
  <c r="P23" i="13" l="1" a="1"/>
  <c r="P23" i="13" s="1"/>
  <c r="I32" i="13"/>
  <c r="G26" i="12" a="1"/>
  <c r="G26" i="12" s="1"/>
  <c r="H26" i="12" s="1"/>
  <c r="I26" i="12" s="1"/>
  <c r="N12" i="12"/>
  <c r="M24" i="12"/>
  <c r="E29" i="12"/>
  <c r="F28" i="12" a="1"/>
  <c r="F28" i="12" s="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Q23" i="13" l="1" a="1"/>
  <c r="Q23" i="13" s="1"/>
  <c r="I33" i="13"/>
  <c r="I34" i="13"/>
  <c r="A2" i="12"/>
  <c r="A2" i="13"/>
  <c r="G27" i="12" a="1"/>
  <c r="G27" i="12" s="1"/>
  <c r="H27" i="12" s="1"/>
  <c r="I27" i="12" s="1"/>
  <c r="E30" i="12"/>
  <c r="F29" i="12" a="1"/>
  <c r="F29" i="12" s="1"/>
  <c r="O12" i="12"/>
  <c r="N24" i="12"/>
  <c r="A2" i="11"/>
  <c r="A2" i="2"/>
  <c r="A2" i="5"/>
  <c r="B56" i="4"/>
  <c r="A2" i="4"/>
  <c r="A2" i="3"/>
  <c r="C6" i="1"/>
  <c r="R23" i="13" l="1" a="1"/>
  <c r="R23" i="13" s="1"/>
  <c r="I35" i="13"/>
  <c r="E31" i="12"/>
  <c r="F30" i="12" a="1"/>
  <c r="F30" i="12" s="1"/>
  <c r="G28" i="12" a="1"/>
  <c r="G28" i="12" s="1"/>
  <c r="H28" i="12" s="1"/>
  <c r="I28" i="12" s="1"/>
  <c r="P12" i="12"/>
  <c r="O24" i="12"/>
  <c r="S23" i="13" l="1" a="1"/>
  <c r="S23" i="13" s="1"/>
  <c r="I36" i="13"/>
  <c r="I23" i="13" s="1"/>
  <c r="Q12" i="12"/>
  <c r="P24" i="12"/>
  <c r="E32" i="12"/>
  <c r="F31" i="12" a="1"/>
  <c r="F31" i="12" s="1"/>
  <c r="G29" i="12" a="1"/>
  <c r="G29" i="12" s="1"/>
  <c r="H29" i="12" s="1"/>
  <c r="I29" i="12" s="1"/>
  <c r="G30" i="12" l="1" a="1"/>
  <c r="G30" i="12" s="1"/>
  <c r="H30" i="12" s="1"/>
  <c r="I30" i="12" s="1"/>
  <c r="E33" i="12"/>
  <c r="F32" i="12" a="1"/>
  <c r="F32" i="12" s="1"/>
  <c r="R12" i="12"/>
  <c r="Q24" i="12"/>
  <c r="G31" i="12" l="1" a="1"/>
  <c r="G31" i="12" s="1"/>
  <c r="H31" i="12" s="1"/>
  <c r="I31" i="12" s="1"/>
  <c r="E34" i="12"/>
  <c r="F33" i="12" a="1"/>
  <c r="F33" i="12" s="1"/>
  <c r="S12" i="12"/>
  <c r="S24" i="12" s="1"/>
  <c r="R24" i="12"/>
  <c r="F34" i="12" l="1" a="1"/>
  <c r="F34" i="12" s="1"/>
  <c r="G32" i="12" a="1"/>
  <c r="G32" i="12" s="1"/>
  <c r="H32" i="12" s="1"/>
  <c r="I32" i="12" s="1"/>
  <c r="G33" i="12" l="1" a="1"/>
  <c r="G33" i="12" s="1"/>
  <c r="H33" i="12" s="1"/>
  <c r="I33" i="12" l="1"/>
  <c r="G34" i="12" a="1"/>
  <c r="G34" i="12" s="1"/>
  <c r="H34" i="12" s="1"/>
  <c r="I34" i="12" l="1"/>
  <c r="I23" i="12" s="1"/>
  <c r="I12" i="5" s="1"/>
  <c r="I17" i="5" s="1"/>
  <c r="I4" i="12" l="1"/>
  <c r="I4" i="13"/>
  <c r="F4" i="5"/>
  <c r="I4" i="11"/>
  <c r="I4" i="2"/>
  <c r="I4" i="4"/>
  <c r="G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<sst xmlns="http://schemas.openxmlformats.org/spreadsheetml/2006/main" count="145" uniqueCount="94">
  <si>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</si>
  <si>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</si>
  <si>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</si>
  <si>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</si>
  <si>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</si>
  <si>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</si>
  <si>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</si>
  <si>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</si>
  <si>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</si>
  <si>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</si>
  <si>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</si>
  <si>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</si>
  <si>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</si>
  <si>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</si>
  <si>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</si>
  <si>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</si>
  <si>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</si>
  <si>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</si>
  <si>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</si>
  <si>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</si>
  <si>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</si>
  <si>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</si>
  <si>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</si>
  <si>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</si>
  <si>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</si>
  <si>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</si>
  <si>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</si>
  <si>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</si>
  <si>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</si>
  <si>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</si>
  <si>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</si>
  <si>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</si>
  <si>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</si>
  <si>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</si>
  <si>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</si>
  <si>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</si>
  <si>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</si>
  <si>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</si>
  <si>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</si>
  <si>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</si>
  <si>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</si>
  <si>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</si>
  <si>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</si>
  <si>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</si>
  <si>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</si>
  <si>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</si>
  <si>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</si>
  <si>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</si>
  <si>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</si>
  <si>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</si>
  <si>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</si>
  <si>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</si>
  <si>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</si>
  <si>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</si>
  <si>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</si>
  <si>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</si>
  <si>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</si>
  <si>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</si>
  <si>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</si>
  <si>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</si>
  <si>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</si>
  <si>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</si>
  <si>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</si>
  <si>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</si>
  <si>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</si>
  <si>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</si>
  <si>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</si>
  <si>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</si>
  <si>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</si>
  <si>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</si>
  <si>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</si>
  <si>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Heading</t>
  </si>
  <si>
    <t>Sub Heading</t>
  </si>
  <si>
    <t>First Section</t>
  </si>
  <si>
    <t>Template Sheet</t>
  </si>
  <si>
    <t>LIFO Calculation</t>
  </si>
  <si>
    <t>Data</t>
  </si>
  <si>
    <t>Period No.</t>
  </si>
  <si>
    <t>#</t>
  </si>
  <si>
    <t>Purchases</t>
  </si>
  <si>
    <t>COGS Usage</t>
  </si>
  <si>
    <t>$</t>
  </si>
  <si>
    <t>Purchase Price</t>
  </si>
  <si>
    <t>$ / unit</t>
  </si>
  <si>
    <t>Calculations</t>
  </si>
  <si>
    <t>LIFO Method</t>
  </si>
  <si>
    <t>Total Costs</t>
  </si>
  <si>
    <t>Costs Remaining</t>
  </si>
  <si>
    <t>COGS</t>
  </si>
  <si>
    <t>Check</t>
  </si>
  <si>
    <t>Remaining Stock OK</t>
  </si>
  <si>
    <t>Remaining Stock Method</t>
  </si>
  <si>
    <t>Purchase Value Method</t>
  </si>
  <si>
    <t>Examples of modelling inventory on a Last In, First Out (LIFO)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</si>
</sst>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2" formatCode="_(#,##0.00_);[Red]\(#,##0.00\);_(\-_)"/>
    <numFmt numFmtId="185" formatCode="_(#,##0_);[Red]\(#,##0\);_(\-_)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30" fillId="0" borderId="0" xfId="34" quotePrefix="1"/>
    <xf numFmtId="169" fontId="25" fillId="4" borderId="4" xfId="26" applyFont="1" applyFill="1" applyBorder="1" applyProtection="1">
      <protection locked="0"/>
    </xf>
    <xf numFmtId="182" fontId="25" fillId="4" borderId="4" xfId="26" applyNumberFormat="1" applyFont="1" applyFill="1" applyBorder="1" applyProtection="1">
      <protection locked="0"/>
    </xf>
    <xf numFmtId="182" fontId="0" fillId="0" borderId="0" xfId="26" applyNumberFormat="1" applyFont="1"/>
    <xf numFmtId="164" fontId="33" fillId="2" borderId="2" xfId="0" applyNumberFormat="1" applyFont="1" applyFill="1" applyBorder="1" applyAlignment="1" applyProtection="1">
      <alignment horizontal="center"/>
      <protection locked="0"/>
    </xf>
    <xf numFmtId="164" fontId="33" fillId="10" borderId="2" xfId="0" applyNumberFormat="1" applyFont="1" applyFill="1" applyBorder="1" applyAlignment="1" applyProtection="1">
      <alignment horizontal="center"/>
      <protection locked="0"/>
    </xf>
    <xf numFmtId="182" fontId="34" fillId="12" borderId="2" xfId="26" applyNumberFormat="1" applyFont="1" applyFill="1" applyBorder="1"/>
    <xf numFmtId="185" fontId="24" fillId="0" borderId="0" xfId="26" applyNumberFormat="1" applyFont="1"/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7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LIFO Modelling.xlsm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93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0" t="s">
        <v>22</v>
      </c>
      <c r="H21" s="50"/>
      <c r="I21" s="50"/>
      <c r="J21" s="7"/>
    </row>
    <row r="22" spans="3:10" ht="12.75" x14ac:dyDescent="0.2">
      <c r="C22" s="10" t="s">
        <v>23</v>
      </c>
      <c r="D22" s="9"/>
      <c r="E22" s="7"/>
      <c r="F22" s="7"/>
      <c r="G22" s="50" t="s">
        <v>24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LIFO Modelling.xlsm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 ca="1"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6" t="s">
        <v>26</v>
      </c>
    </row>
    <row r="10" spans="1:12" x14ac:dyDescent="0.2">
      <c r="F10" s="46" t="s">
        <v>27</v>
      </c>
    </row>
    <row r="11" spans="1:12" x14ac:dyDescent="0.2">
      <c r="F11" s="46" t="s">
        <v>0</v>
      </c>
    </row>
    <row r="12" spans="1:12" x14ac:dyDescent="0.2">
      <c r="F12" s="46" t="s">
        <v>74</v>
      </c>
    </row>
    <row r="13" spans="1:12" x14ac:dyDescent="0.2">
      <c r="F13" s="46" t="s">
        <v>91</v>
      </c>
    </row>
    <row r="14" spans="1:12" x14ac:dyDescent="0.2">
      <c r="F14" s="46" t="s">
        <v>92</v>
      </c>
    </row>
    <row r="15" spans="1:12" x14ac:dyDescent="0.2">
      <c r="F15" s="46" t="s">
        <v>66</v>
      </c>
    </row>
    <row r="16" spans="1:12" x14ac:dyDescent="0.2">
      <c r="F16" s="11"/>
    </row>
  </sheetData>
  <conditionalFormatting sqref="G4">
    <cfRule type="cellIs" dxfId="13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3A1EC4C-1CC1-44F6-A841-4CC9595FA80C}"/>
    <hyperlink ref="F10" location="HL_3" display="Style Guide" xr:uid="{44600A2B-0ADC-430D-AD14-01C98B40BC52}"/>
    <hyperlink ref="F11" location="HL_4" display="Model Parameters" xr:uid="{21A2B1F1-E866-4DCA-875B-E9C7D08F2655}"/>
    <hyperlink ref="F12" location="HL_5" display="Template Sheet" xr:uid="{80DF6F9D-4A6F-4C30-9989-CD0DE6E3C276}"/>
    <hyperlink ref="F13" location="HL_6" display="Remaining Stock Method" xr:uid="{59236F47-CD71-4BD5-8386-192B9ACEC2FE}"/>
    <hyperlink ref="F14" location="HL_7" display="Purchase Value Method" xr:uid="{E0EA104D-1EF3-4B86-9366-F1396908FA4D}"/>
    <hyperlink ref="F15" location="HL_8" display="Error Checks" xr:uid="{328AC824-992F-46FC-8924-D4F6B3AB89C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LIFO Modelling.xlsm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 ca="1"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29</v>
      </c>
      <c r="D8" s="52"/>
      <c r="E8" s="52"/>
      <c r="F8" s="52"/>
      <c r="G8" s="52"/>
      <c r="H8" s="13"/>
      <c r="I8" s="13" t="s">
        <v>30</v>
      </c>
      <c r="J8" s="13"/>
      <c r="K8" s="13" t="s">
        <v>31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32</v>
      </c>
      <c r="D10" s="51"/>
      <c r="E10" s="51"/>
      <c r="F10" s="51"/>
      <c r="G10" s="51"/>
      <c r="I10" s="14" t="str">
        <f>C10</f>
        <v>Sheet Title</v>
      </c>
      <c r="K10" s="15" t="s">
        <v>32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33</v>
      </c>
      <c r="D13" s="51"/>
      <c r="E13" s="51"/>
      <c r="F13" s="51"/>
      <c r="G13" s="51"/>
      <c r="I13" s="39" t="str">
        <f>C13</f>
        <v>Header 1</v>
      </c>
      <c r="K13" s="15" t="s">
        <v>33</v>
      </c>
    </row>
    <row r="14" spans="1:13" ht="17.25" outlineLevel="1" thickTop="1" x14ac:dyDescent="0.25">
      <c r="C14" s="51" t="s">
        <v>34</v>
      </c>
      <c r="D14" s="51"/>
      <c r="E14" s="51"/>
      <c r="F14" s="51"/>
      <c r="G14" s="51"/>
      <c r="I14" s="3" t="str">
        <f>C14</f>
        <v>Header 2</v>
      </c>
      <c r="K14" s="15" t="s">
        <v>34</v>
      </c>
    </row>
    <row r="15" spans="1:13" ht="15" outlineLevel="1" x14ac:dyDescent="0.25">
      <c r="C15" s="51" t="s">
        <v>35</v>
      </c>
      <c r="D15" s="51"/>
      <c r="E15" s="51"/>
      <c r="F15" s="51"/>
      <c r="G15" s="51"/>
      <c r="I15" s="4" t="str">
        <f>C15</f>
        <v>Header 3</v>
      </c>
      <c r="K15" s="15" t="s">
        <v>35</v>
      </c>
    </row>
    <row r="16" spans="1:13" ht="15" outlineLevel="1" x14ac:dyDescent="0.25">
      <c r="C16" s="51" t="s">
        <v>36</v>
      </c>
      <c r="D16" s="51"/>
      <c r="E16" s="51"/>
      <c r="F16" s="51"/>
      <c r="G16" s="51"/>
      <c r="I16" s="18" t="str">
        <f>C16</f>
        <v>Header 4</v>
      </c>
      <c r="K16" s="15" t="s">
        <v>36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37</v>
      </c>
      <c r="D18" s="51"/>
      <c r="E18" s="51"/>
      <c r="F18" s="51"/>
      <c r="G18" s="51"/>
      <c r="I18" s="19" t="str">
        <f>C18</f>
        <v>Notes</v>
      </c>
      <c r="K18" s="15" t="s">
        <v>37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38</v>
      </c>
      <c r="D20" s="51"/>
      <c r="E20" s="51"/>
      <c r="F20" s="51"/>
      <c r="G20" s="51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29</v>
      </c>
      <c r="D25" s="52"/>
      <c r="E25" s="52"/>
      <c r="F25" s="52"/>
      <c r="G25" s="52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40</v>
      </c>
      <c r="D27" s="51"/>
      <c r="E27" s="51"/>
      <c r="F27" s="51"/>
      <c r="G27" s="51"/>
      <c r="I27" s="20" t="s">
        <v>40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41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42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44</v>
      </c>
      <c r="D35" s="51"/>
      <c r="E35" s="51"/>
      <c r="F35" s="51"/>
      <c r="G35" s="51"/>
      <c r="I35" s="11" t="s">
        <v>44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45</v>
      </c>
      <c r="D37" s="51"/>
      <c r="E37" s="51"/>
      <c r="F37" s="51"/>
      <c r="G37" s="51"/>
      <c r="I37" s="25" t="str">
        <f>'Error Checks'!E12</f>
        <v>Remaining Stock OK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46</v>
      </c>
      <c r="D39" s="51"/>
      <c r="E39" s="51"/>
      <c r="F39" s="51"/>
      <c r="G39" s="51"/>
      <c r="I39" s="26">
        <v>77</v>
      </c>
      <c r="K39" s="21" t="s">
        <v>47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48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49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50</v>
      </c>
      <c r="D45" s="51"/>
      <c r="E45" s="51"/>
      <c r="F45" s="51"/>
      <c r="G45" s="51"/>
      <c r="I45" s="29" t="s">
        <v>51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52</v>
      </c>
      <c r="D47" s="51"/>
      <c r="E47" s="51"/>
      <c r="F47" s="51"/>
      <c r="G47" s="51"/>
      <c r="I47" s="30">
        <f>ROW(C47)</f>
        <v>47</v>
      </c>
      <c r="K47" s="21" t="s">
        <v>53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54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55</v>
      </c>
      <c r="D51" s="51"/>
      <c r="E51" s="51"/>
      <c r="F51" s="51"/>
      <c r="G51" s="51"/>
      <c r="I51" s="32" t="s">
        <v>69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56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29</v>
      </c>
      <c r="D58" s="52"/>
      <c r="E58" s="52"/>
      <c r="F58" s="52"/>
      <c r="G58" s="52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1" t="s">
        <v>58</v>
      </c>
      <c r="D60" s="51"/>
      <c r="E60" s="51"/>
      <c r="F60" s="51"/>
      <c r="G60" s="5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59</v>
      </c>
      <c r="D62" s="51"/>
      <c r="E62" s="51"/>
      <c r="F62" s="51"/>
      <c r="G62" s="51"/>
      <c r="I62" s="41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60</v>
      </c>
      <c r="D64" s="51"/>
      <c r="E64" s="51"/>
      <c r="F64" s="51"/>
      <c r="G64" s="51"/>
      <c r="I64" s="43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61</v>
      </c>
      <c r="D66" s="51"/>
      <c r="E66" s="51"/>
      <c r="F66" s="51"/>
      <c r="G66" s="51"/>
      <c r="I66" s="44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62</v>
      </c>
      <c r="D68" s="51"/>
      <c r="E68" s="51"/>
      <c r="F68" s="51"/>
      <c r="G68" s="51"/>
      <c r="I68" s="45">
        <f ca="1">TODAY()</f>
        <v>44759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63</v>
      </c>
      <c r="D70" s="51"/>
      <c r="E70" s="51"/>
      <c r="F70" s="51"/>
      <c r="G70" s="51"/>
      <c r="I70" s="37">
        <f ca="1">TODAY()</f>
        <v>44759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64</v>
      </c>
      <c r="D72" s="51"/>
      <c r="E72" s="51"/>
      <c r="F72" s="51"/>
      <c r="G72" s="51"/>
      <c r="I72" s="34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65</v>
      </c>
      <c r="D74" s="51"/>
      <c r="E74" s="51"/>
      <c r="F74" s="51"/>
      <c r="G74" s="51"/>
      <c r="I74" s="35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16" t="str">
        <f ca="1">Model_Name</f>
        <v>SP LIFO Modelling.xlsm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LIFO Modelling.xlsm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70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Q10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Template Sheet</v>
      </c>
    </row>
    <row r="2" spans="1:17" ht="18" x14ac:dyDescent="0.25">
      <c r="A2" s="16" t="str">
        <f ca="1">Model_Name</f>
        <v>SP LIFO Modelling.xlsm</v>
      </c>
    </row>
    <row r="3" spans="1:17" x14ac:dyDescent="0.2">
      <c r="A3" s="50" t="s">
        <v>1</v>
      </c>
      <c r="B3" s="50"/>
      <c r="C3" s="50"/>
      <c r="D3" s="50"/>
      <c r="E3" s="50"/>
    </row>
    <row r="4" spans="1:17" ht="14.25" x14ac:dyDescent="0.2">
      <c r="E4" t="s">
        <v>2</v>
      </c>
      <c r="I4" s="1">
        <f ca="1">Overall_Error_Check</f>
        <v>0</v>
      </c>
    </row>
    <row r="5" spans="1:17" x14ac:dyDescent="0.2">
      <c r="A5" s="11"/>
    </row>
    <row r="6" spans="1:17" ht="16.5" thickBot="1" x14ac:dyDescent="0.3">
      <c r="B6" s="40">
        <f>MAX($B$5:$B5)+1</f>
        <v>1</v>
      </c>
      <c r="C6" s="2" t="s">
        <v>73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71</v>
      </c>
    </row>
    <row r="10" spans="1:17" ht="15" x14ac:dyDescent="0.25">
      <c r="D10" s="4" t="s">
        <v>72</v>
      </c>
    </row>
  </sheetData>
  <mergeCells count="1">
    <mergeCell ref="A3:E3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E309-38F4-4FF7-94E8-EABEE4B08C4B}">
  <sheetPr>
    <outlinePr summaryBelow="0" summaryRight="0"/>
  </sheetPr>
  <dimension ref="A1:T34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style="47" customWidth="1"/>
    <col min="6" max="6" width="10.140625" style="47" bestFit="1" customWidth="1"/>
    <col min="7" max="7" width="14.85546875" style="47" bestFit="1" customWidth="1"/>
    <col min="8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Remaining Stock Method</v>
      </c>
    </row>
    <row r="2" spans="1:20" ht="18" x14ac:dyDescent="0.25">
      <c r="A2" s="16" t="str">
        <f ca="1">Model_Name</f>
        <v>SP LIFO Modelling.xlsm</v>
      </c>
    </row>
    <row r="3" spans="1:20" x14ac:dyDescent="0.2">
      <c r="A3" s="50" t="s">
        <v>1</v>
      </c>
      <c r="B3" s="50"/>
      <c r="C3" s="50"/>
      <c r="D3" s="50"/>
      <c r="E3" s="50"/>
    </row>
    <row r="4" spans="1:20" ht="14.25" x14ac:dyDescent="0.2">
      <c r="E4" s="47" t="s">
        <v>2</v>
      </c>
      <c r="I4" s="1">
        <f ca="1"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75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thickTop="1" x14ac:dyDescent="0.2"/>
    <row r="8" spans="1:20" ht="16.5" x14ac:dyDescent="0.25">
      <c r="C8" s="3" t="s">
        <v>68</v>
      </c>
    </row>
    <row r="10" spans="1:20" ht="15" x14ac:dyDescent="0.25">
      <c r="D10" s="4" t="s">
        <v>76</v>
      </c>
    </row>
    <row r="12" spans="1:20" x14ac:dyDescent="0.2">
      <c r="E12" s="47" t="s">
        <v>77</v>
      </c>
      <c r="G12" s="55" t="s">
        <v>78</v>
      </c>
      <c r="J12" s="48">
        <f>N(I12)+1</f>
        <v>1</v>
      </c>
      <c r="K12" s="48">
        <f t="shared" ref="K12:S12" si="0">N(J12)+1</f>
        <v>2</v>
      </c>
      <c r="L12" s="48">
        <f t="shared" si="0"/>
        <v>3</v>
      </c>
      <c r="M12" s="48">
        <f t="shared" si="0"/>
        <v>4</v>
      </c>
      <c r="N12" s="48">
        <f t="shared" si="0"/>
        <v>5</v>
      </c>
      <c r="O12" s="48">
        <f t="shared" si="0"/>
        <v>6</v>
      </c>
      <c r="P12" s="48">
        <f t="shared" si="0"/>
        <v>7</v>
      </c>
      <c r="Q12" s="48">
        <f t="shared" si="0"/>
        <v>8</v>
      </c>
      <c r="R12" s="48">
        <f t="shared" si="0"/>
        <v>9</v>
      </c>
      <c r="S12" s="48">
        <f t="shared" si="0"/>
        <v>10</v>
      </c>
    </row>
    <row r="13" spans="1:20" x14ac:dyDescent="0.2">
      <c r="E13" s="47" t="s">
        <v>79</v>
      </c>
      <c r="G13" s="55" t="s">
        <v>78</v>
      </c>
      <c r="J13" s="56">
        <v>10</v>
      </c>
      <c r="K13" s="56">
        <v>20</v>
      </c>
      <c r="L13" s="56">
        <v>5</v>
      </c>
      <c r="M13" s="56">
        <v>8</v>
      </c>
      <c r="N13" s="56">
        <v>17</v>
      </c>
      <c r="O13" s="56">
        <v>4</v>
      </c>
      <c r="P13" s="56">
        <v>19</v>
      </c>
      <c r="Q13" s="56">
        <v>7</v>
      </c>
      <c r="R13" s="56">
        <v>5</v>
      </c>
      <c r="S13" s="56">
        <v>5</v>
      </c>
    </row>
    <row r="14" spans="1:20" x14ac:dyDescent="0.2">
      <c r="E14" s="47" t="s">
        <v>80</v>
      </c>
      <c r="G14" s="55" t="s">
        <v>78</v>
      </c>
      <c r="J14" s="56">
        <v>8</v>
      </c>
      <c r="K14" s="56">
        <v>14</v>
      </c>
      <c r="L14" s="56">
        <v>7</v>
      </c>
      <c r="M14" s="56">
        <v>5</v>
      </c>
      <c r="N14" s="56">
        <v>9</v>
      </c>
      <c r="O14" s="56">
        <v>18</v>
      </c>
      <c r="P14" s="56">
        <v>5</v>
      </c>
      <c r="Q14" s="56">
        <v>14</v>
      </c>
      <c r="R14" s="56">
        <v>13</v>
      </c>
      <c r="S14" s="56">
        <v>6</v>
      </c>
    </row>
    <row r="15" spans="1:20" x14ac:dyDescent="0.2">
      <c r="G15" s="55"/>
    </row>
    <row r="16" spans="1:20" x14ac:dyDescent="0.2">
      <c r="E16" s="47" t="s">
        <v>82</v>
      </c>
      <c r="G16" s="55" t="s">
        <v>83</v>
      </c>
      <c r="J16" s="57">
        <v>1.05</v>
      </c>
      <c r="K16" s="57">
        <v>1.08</v>
      </c>
      <c r="L16" s="57">
        <v>1</v>
      </c>
      <c r="M16" s="57">
        <v>1.22</v>
      </c>
      <c r="N16" s="57">
        <v>1.1599999999999999</v>
      </c>
      <c r="O16" s="57">
        <v>1.19</v>
      </c>
      <c r="P16" s="57">
        <v>1.41</v>
      </c>
      <c r="Q16" s="57">
        <v>1.31</v>
      </c>
      <c r="R16" s="57">
        <v>1.21</v>
      </c>
      <c r="S16" s="57">
        <v>1.1100000000000001</v>
      </c>
    </row>
    <row r="19" spans="3:19" ht="16.5" x14ac:dyDescent="0.25">
      <c r="C19" s="3" t="s">
        <v>84</v>
      </c>
    </row>
    <row r="21" spans="3:19" ht="15" x14ac:dyDescent="0.25">
      <c r="D21" s="4" t="s">
        <v>85</v>
      </c>
    </row>
    <row r="23" spans="3:19" ht="12.75" x14ac:dyDescent="0.2">
      <c r="I23" s="59">
        <f ca="1">MAX(I25:I34)</f>
        <v>0</v>
      </c>
    </row>
    <row r="24" spans="3:19" x14ac:dyDescent="0.2">
      <c r="F24" s="48" t="s">
        <v>86</v>
      </c>
      <c r="G24" s="48" t="s">
        <v>87</v>
      </c>
      <c r="H24" s="48" t="s">
        <v>88</v>
      </c>
      <c r="I24" s="48" t="s">
        <v>89</v>
      </c>
      <c r="J24" s="48">
        <f>J$12</f>
        <v>1</v>
      </c>
      <c r="K24" s="48">
        <f t="shared" ref="K24:S24" si="1">K$12</f>
        <v>2</v>
      </c>
      <c r="L24" s="48">
        <f t="shared" si="1"/>
        <v>3</v>
      </c>
      <c r="M24" s="48">
        <f t="shared" si="1"/>
        <v>4</v>
      </c>
      <c r="N24" s="48">
        <f t="shared" si="1"/>
        <v>5</v>
      </c>
      <c r="O24" s="48">
        <f t="shared" si="1"/>
        <v>6</v>
      </c>
      <c r="P24" s="48">
        <f t="shared" si="1"/>
        <v>7</v>
      </c>
      <c r="Q24" s="48">
        <f t="shared" si="1"/>
        <v>8</v>
      </c>
      <c r="R24" s="48">
        <f t="shared" si="1"/>
        <v>9</v>
      </c>
      <c r="S24" s="48">
        <f t="shared" si="1"/>
        <v>10</v>
      </c>
    </row>
    <row r="25" spans="3:19" ht="12.75" x14ac:dyDescent="0.2">
      <c r="E25" s="28">
        <f>N(E24)+1</f>
        <v>1</v>
      </c>
      <c r="F25" s="58" cm="1">
        <f t="array" aca="1" ref="F25" ca="1">SUMPRODUCT(OFFSET($J$13,,,,$E25)*OFFSET($J$16,,,,$E25))</f>
        <v>10.5</v>
      </c>
      <c r="G25" s="58" cm="1">
        <f t="array" aca="1" ref="G25" ca="1">SUMPRODUCT(OFFSET($J25,,,,$E25)*OFFSET($J$16,,,,$E25))</f>
        <v>2.1</v>
      </c>
      <c r="H25" s="61">
        <f ca="1">F25-G25-SUM(H$24:H24)</f>
        <v>8.4</v>
      </c>
      <c r="I25" s="60">
        <f ca="1">(ROUND(F25-G25-SUM(H$24:H25),Rounding_Accuracy)&lt;&gt;0)*1</f>
        <v>0</v>
      </c>
      <c r="J25" s="34">
        <f ca="1">IF(J$24&gt;$E25,"",
IF(J$24=$E25,MAX(J$13-J$14,0),
MIN(MAX(SUM(OFFSET(J24,,,,$E25-J$24))+OFFSET($I$13,,$E25)-OFFSET($I$14,,$E25),0),J24)))</f>
        <v>2</v>
      </c>
      <c r="K25" s="34" t="str">
        <f t="shared" ref="K25:S25" ca="1" si="2">IF(K$24&gt;$E25,"",
IF(K$24=$E25,MAX(K$13-K$14,0),
MIN(MAX(SUM(OFFSET(K24,,,,$E25-K$24))+OFFSET($I$13,,$E25)-OFFSET($I$14,,$E25),0),K24)))</f>
        <v/>
      </c>
      <c r="L25" s="34" t="str">
        <f t="shared" ca="1" si="2"/>
        <v/>
      </c>
      <c r="M25" s="34" t="str">
        <f t="shared" ca="1" si="2"/>
        <v/>
      </c>
      <c r="N25" s="34" t="str">
        <f t="shared" ca="1" si="2"/>
        <v/>
      </c>
      <c r="O25" s="34" t="str">
        <f t="shared" ca="1" si="2"/>
        <v/>
      </c>
      <c r="P25" s="34" t="str">
        <f t="shared" ca="1" si="2"/>
        <v/>
      </c>
      <c r="Q25" s="34" t="str">
        <f t="shared" ca="1" si="2"/>
        <v/>
      </c>
      <c r="R25" s="34" t="str">
        <f t="shared" ca="1" si="2"/>
        <v/>
      </c>
      <c r="S25" s="34" t="str">
        <f t="shared" ca="1" si="2"/>
        <v/>
      </c>
    </row>
    <row r="26" spans="3:19" ht="12.75" x14ac:dyDescent="0.2">
      <c r="E26" s="28">
        <f t="shared" ref="E26:E34" si="3">N(E25)+1</f>
        <v>2</v>
      </c>
      <c r="F26" s="58" cm="1">
        <f t="array" aca="1" ref="F26" ca="1">SUMPRODUCT(OFFSET($J$13,,,,$E26)*OFFSET($J$16,,,,$E26))</f>
        <v>32.1</v>
      </c>
      <c r="G26" s="58" cm="1">
        <f t="array" aca="1" ref="G26" ca="1">SUMPRODUCT(OFFSET($J26,,,,$E26)*OFFSET($J$16,,,,$E26))</f>
        <v>8.58</v>
      </c>
      <c r="H26" s="61">
        <f ca="1">F26-G26-SUM(H$24:H25)</f>
        <v>15.120000000000003</v>
      </c>
      <c r="I26" s="60">
        <f ca="1">(ROUND(F26-G26-SUM(H$24:H26),Rounding_Accuracy)&lt;&gt;0)*1</f>
        <v>0</v>
      </c>
      <c r="J26" s="34">
        <f ca="1">IF(J$24&gt;$E26,"",
IF(J$24=$E26,MAX(J$13-J$14,0),
MIN(MAX(SUM(OFFSET(J25,,,,$E26-J$24))+OFFSET($I$13,,$E26)-OFFSET($I$14,,$E26),0),J25)))</f>
        <v>2</v>
      </c>
      <c r="K26" s="34">
        <f ca="1">IF(K$24&gt;$E26,"",
IF(K$24=$E26,MAX(K$13-K$14,0),
MIN(MAX(SUM(OFFSET(K25,,,,$E26-K$24))+OFFSET($I$13,,$E26)-OFFSET($I$14,,$E26),0),K25)))</f>
        <v>6</v>
      </c>
      <c r="L26" s="34" t="str">
        <f ca="1">IF(L$24&gt;$E26,"",
IF(L$24=$E26,MAX(L$13-L$14,0),
MIN(MAX(SUM(OFFSET(L25,,,,$E26-L$24))+OFFSET($I$13,,$E26)-OFFSET($I$14,,$E26),0),L25)))</f>
        <v/>
      </c>
      <c r="M26" s="34" t="str">
        <f ca="1">IF(M$24&gt;$E26,"",
IF(M$24=$E26,MAX(M$13-M$14,0),
MIN(MAX(SUM(OFFSET(M25,,,,$E26-M$24))+OFFSET($I$13,,$E26)-OFFSET($I$14,,$E26),0),M25)))</f>
        <v/>
      </c>
      <c r="N26" s="34" t="str">
        <f ca="1">IF(N$24&gt;$E26,"",
IF(N$24=$E26,MAX(N$13-N$14,0),
MIN(MAX(SUM(OFFSET(N25,,,,$E26-N$24))+OFFSET($I$13,,$E26)-OFFSET($I$14,,$E26),0),N25)))</f>
        <v/>
      </c>
      <c r="O26" s="34" t="str">
        <f ca="1">IF(O$24&gt;$E26,"",
IF(O$24=$E26,MAX(O$13-O$14,0),
MIN(MAX(SUM(OFFSET(O25,,,,$E26-O$24))+OFFSET($I$13,,$E26)-OFFSET($I$14,,$E26),0),O25)))</f>
        <v/>
      </c>
      <c r="P26" s="34" t="str">
        <f ca="1">IF(P$24&gt;$E26,"",
IF(P$24=$E26,MAX(P$13-P$14,0),
MIN(MAX(SUM(OFFSET(P25,,,,$E26-P$24))+OFFSET($I$13,,$E26)-OFFSET($I$14,,$E26),0),P25)))</f>
        <v/>
      </c>
      <c r="Q26" s="34" t="str">
        <f ca="1">IF(Q$24&gt;$E26,"",
IF(Q$24=$E26,MAX(Q$13-Q$14,0),
MIN(MAX(SUM(OFFSET(Q25,,,,$E26-Q$24))+OFFSET($I$13,,$E26)-OFFSET($I$14,,$E26),0),Q25)))</f>
        <v/>
      </c>
      <c r="R26" s="34" t="str">
        <f ca="1">IF(R$24&gt;$E26,"",
IF(R$24=$E26,MAX(R$13-R$14,0),
MIN(MAX(SUM(OFFSET(R25,,,,$E26-R$24))+OFFSET($I$13,,$E26)-OFFSET($I$14,,$E26),0),R25)))</f>
        <v/>
      </c>
      <c r="S26" s="34" t="str">
        <f ca="1">IF(S$24&gt;$E26,"",
IF(S$24=$E26,MAX(S$13-S$14,0),
MIN(MAX(SUM(OFFSET(S25,,,,$E26-S$24))+OFFSET($I$13,,$E26)-OFFSET($I$14,,$E26),0),S25)))</f>
        <v/>
      </c>
    </row>
    <row r="27" spans="3:19" ht="12.75" x14ac:dyDescent="0.2">
      <c r="E27" s="28">
        <f t="shared" si="3"/>
        <v>3</v>
      </c>
      <c r="F27" s="58" cm="1">
        <f t="array" aca="1" ref="F27" ca="1">SUMPRODUCT(OFFSET($J$13,,,,$E27)*OFFSET($J$16,,,,$E27))</f>
        <v>37.1</v>
      </c>
      <c r="G27" s="58" cm="1">
        <f t="array" aca="1" ref="G27" ca="1">SUMPRODUCT(OFFSET($J27,,,,$E27)*OFFSET($J$16,,,,$E27))</f>
        <v>6.42</v>
      </c>
      <c r="H27" s="61">
        <f ca="1">F27-G27-SUM(H$24:H26)</f>
        <v>7.1599999999999966</v>
      </c>
      <c r="I27" s="60">
        <f ca="1">(ROUND(F27-G27-SUM(H$24:H27),Rounding_Accuracy)&lt;&gt;0)*1</f>
        <v>0</v>
      </c>
      <c r="J27" s="34">
        <f ca="1">IF(J$24&gt;$E27,"",
IF(J$24=$E27,MAX(J$13-J$14,0),
MIN(MAX(SUM(OFFSET(J26,,,,$E27-J$24))+OFFSET($I$13,,$E27)-OFFSET($I$14,,$E27),0),J26)))</f>
        <v>2</v>
      </c>
      <c r="K27" s="34">
        <f ca="1">IF(K$24&gt;$E27,"",
IF(K$24=$E27,MAX(K$13-K$14,0),
MIN(MAX(SUM(OFFSET(K26,,,,$E27-K$24))+OFFSET($I$13,,$E27)-OFFSET($I$14,,$E27),0),K26)))</f>
        <v>4</v>
      </c>
      <c r="L27" s="34">
        <f ca="1">IF(L$24&gt;$E27,"",
IF(L$24=$E27,MAX(L$13-L$14,0),
MIN(MAX(SUM(OFFSET(L26,,,,$E27-L$24))+OFFSET($I$13,,$E27)-OFFSET($I$14,,$E27),0),L26)))</f>
        <v>0</v>
      </c>
      <c r="M27" s="34" t="str">
        <f ca="1">IF(M$24&gt;$E27,"",
IF(M$24=$E27,MAX(M$13-M$14,0),
MIN(MAX(SUM(OFFSET(M26,,,,$E27-M$24))+OFFSET($I$13,,$E27)-OFFSET($I$14,,$E27),0),M26)))</f>
        <v/>
      </c>
      <c r="N27" s="34" t="str">
        <f ca="1">IF(N$24&gt;$E27,"",
IF(N$24=$E27,MAX(N$13-N$14,0),
MIN(MAX(SUM(OFFSET(N26,,,,$E27-N$24))+OFFSET($I$13,,$E27)-OFFSET($I$14,,$E27),0),N26)))</f>
        <v/>
      </c>
      <c r="O27" s="34" t="str">
        <f ca="1">IF(O$24&gt;$E27,"",
IF(O$24=$E27,MAX(O$13-O$14,0),
MIN(MAX(SUM(OFFSET(O26,,,,$E27-O$24))+OFFSET($I$13,,$E27)-OFFSET($I$14,,$E27),0),O26)))</f>
        <v/>
      </c>
      <c r="P27" s="34" t="str">
        <f ca="1">IF(P$24&gt;$E27,"",
IF(P$24=$E27,MAX(P$13-P$14,0),
MIN(MAX(SUM(OFFSET(P26,,,,$E27-P$24))+OFFSET($I$13,,$E27)-OFFSET($I$14,,$E27),0),P26)))</f>
        <v/>
      </c>
      <c r="Q27" s="34" t="str">
        <f ca="1">IF(Q$24&gt;$E27,"",
IF(Q$24=$E27,MAX(Q$13-Q$14,0),
MIN(MAX(SUM(OFFSET(Q26,,,,$E27-Q$24))+OFFSET($I$13,,$E27)-OFFSET($I$14,,$E27),0),Q26)))</f>
        <v/>
      </c>
      <c r="R27" s="34" t="str">
        <f ca="1">IF(R$24&gt;$E27,"",
IF(R$24=$E27,MAX(R$13-R$14,0),
MIN(MAX(SUM(OFFSET(R26,,,,$E27-R$24))+OFFSET($I$13,,$E27)-OFFSET($I$14,,$E27),0),R26)))</f>
        <v/>
      </c>
      <c r="S27" s="34" t="str">
        <f ca="1">IF(S$24&gt;$E27,"",
IF(S$24=$E27,MAX(S$13-S$14,0),
MIN(MAX(SUM(OFFSET(S26,,,,$E27-S$24))+OFFSET($I$13,,$E27)-OFFSET($I$14,,$E27),0),S26)))</f>
        <v/>
      </c>
    </row>
    <row r="28" spans="3:19" ht="12.75" x14ac:dyDescent="0.2">
      <c r="E28" s="28">
        <f t="shared" si="3"/>
        <v>4</v>
      </c>
      <c r="F28" s="58" cm="1">
        <f t="array" aca="1" ref="F28" ca="1">SUMPRODUCT(OFFSET($J$13,,,,$E28)*OFFSET($J$16,,,,$E28))</f>
        <v>46.86</v>
      </c>
      <c r="G28" s="58" cm="1">
        <f t="array" aca="1" ref="G28" ca="1">SUMPRODUCT(OFFSET($J28,,,,$E28)*OFFSET($J$16,,,,$E28))</f>
        <v>10.08</v>
      </c>
      <c r="H28" s="61">
        <f ca="1">F28-G28-SUM(H$24:H27)</f>
        <v>6.1000000000000014</v>
      </c>
      <c r="I28" s="60">
        <f ca="1">(ROUND(F28-G28-SUM(H$24:H28),Rounding_Accuracy)&lt;&gt;0)*1</f>
        <v>0</v>
      </c>
      <c r="J28" s="34">
        <f ca="1">IF(J$24&gt;$E28,"",
IF(J$24=$E28,MAX(J$13-J$14,0),
MIN(MAX(SUM(OFFSET(J27,,,,$E28-J$24))+OFFSET($I$13,,$E28)-OFFSET($I$14,,$E28),0),J27)))</f>
        <v>2</v>
      </c>
      <c r="K28" s="34">
        <f ca="1">IF(K$24&gt;$E28,"",
IF(K$24=$E28,MAX(K$13-K$14,0),
MIN(MAX(SUM(OFFSET(K27,,,,$E28-K$24))+OFFSET($I$13,,$E28)-OFFSET($I$14,,$E28),0),K27)))</f>
        <v>4</v>
      </c>
      <c r="L28" s="34">
        <f ca="1">IF(L$24&gt;$E28,"",
IF(L$24=$E28,MAX(L$13-L$14,0),
MIN(MAX(SUM(OFFSET(L27,,,,$E28-L$24))+OFFSET($I$13,,$E28)-OFFSET($I$14,,$E28),0),L27)))</f>
        <v>0</v>
      </c>
      <c r="M28" s="34">
        <f ca="1">IF(M$24&gt;$E28,"",
IF(M$24=$E28,MAX(M$13-M$14,0),
MIN(MAX(SUM(OFFSET(M27,,,,$E28-M$24))+OFFSET($I$13,,$E28)-OFFSET($I$14,,$E28),0),M27)))</f>
        <v>3</v>
      </c>
      <c r="N28" s="34" t="str">
        <f ca="1">IF(N$24&gt;$E28,"",
IF(N$24=$E28,MAX(N$13-N$14,0),
MIN(MAX(SUM(OFFSET(N27,,,,$E28-N$24))+OFFSET($I$13,,$E28)-OFFSET($I$14,,$E28),0),N27)))</f>
        <v/>
      </c>
      <c r="O28" s="34" t="str">
        <f ca="1">IF(O$24&gt;$E28,"",
IF(O$24=$E28,MAX(O$13-O$14,0),
MIN(MAX(SUM(OFFSET(O27,,,,$E28-O$24))+OFFSET($I$13,,$E28)-OFFSET($I$14,,$E28),0),O27)))</f>
        <v/>
      </c>
      <c r="P28" s="34" t="str">
        <f ca="1">IF(P$24&gt;$E28,"",
IF(P$24=$E28,MAX(P$13-P$14,0),
MIN(MAX(SUM(OFFSET(P27,,,,$E28-P$24))+OFFSET($I$13,,$E28)-OFFSET($I$14,,$E28),0),P27)))</f>
        <v/>
      </c>
      <c r="Q28" s="34" t="str">
        <f ca="1">IF(Q$24&gt;$E28,"",
IF(Q$24=$E28,MAX(Q$13-Q$14,0),
MIN(MAX(SUM(OFFSET(Q27,,,,$E28-Q$24))+OFFSET($I$13,,$E28)-OFFSET($I$14,,$E28),0),Q27)))</f>
        <v/>
      </c>
      <c r="R28" s="34" t="str">
        <f ca="1">IF(R$24&gt;$E28,"",
IF(R$24=$E28,MAX(R$13-R$14,0),
MIN(MAX(SUM(OFFSET(R27,,,,$E28-R$24))+OFFSET($I$13,,$E28)-OFFSET($I$14,,$E28),0),R27)))</f>
        <v/>
      </c>
      <c r="S28" s="34" t="str">
        <f ca="1">IF(S$24&gt;$E28,"",
IF(S$24=$E28,MAX(S$13-S$14,0),
MIN(MAX(SUM(OFFSET(S27,,,,$E28-S$24))+OFFSET($I$13,,$E28)-OFFSET($I$14,,$E28),0),S27)))</f>
        <v/>
      </c>
    </row>
    <row r="29" spans="3:19" ht="12.75" x14ac:dyDescent="0.2">
      <c r="E29" s="28">
        <f t="shared" si="3"/>
        <v>5</v>
      </c>
      <c r="F29" s="58" cm="1">
        <f t="array" aca="1" ref="F29" ca="1">SUMPRODUCT(OFFSET($J$13,,,,$E29)*OFFSET($J$16,,,,$E29))</f>
        <v>66.58</v>
      </c>
      <c r="G29" s="58" cm="1">
        <f t="array" aca="1" ref="G29" ca="1">SUMPRODUCT(OFFSET($J29,,,,$E29)*OFFSET($J$16,,,,$E29))</f>
        <v>19.36</v>
      </c>
      <c r="H29" s="61">
        <f ca="1">F29-G29-SUM(H$24:H28)</f>
        <v>10.439999999999998</v>
      </c>
      <c r="I29" s="60">
        <f ca="1">(ROUND(F29-G29-SUM(H$24:H29),Rounding_Accuracy)&lt;&gt;0)*1</f>
        <v>0</v>
      </c>
      <c r="J29" s="34">
        <f ca="1">IF(J$24&gt;$E29,"",
IF(J$24=$E29,MAX(J$13-J$14,0),
MIN(MAX(SUM(OFFSET(J28,,,,$E29-J$24))+OFFSET($I$13,,$E29)-OFFSET($I$14,,$E29),0),J28)))</f>
        <v>2</v>
      </c>
      <c r="K29" s="34">
        <f ca="1">IF(K$24&gt;$E29,"",
IF(K$24=$E29,MAX(K$13-K$14,0),
MIN(MAX(SUM(OFFSET(K28,,,,$E29-K$24))+OFFSET($I$13,,$E29)-OFFSET($I$14,,$E29),0),K28)))</f>
        <v>4</v>
      </c>
      <c r="L29" s="34">
        <f ca="1">IF(L$24&gt;$E29,"",
IF(L$24=$E29,MAX(L$13-L$14,0),
MIN(MAX(SUM(OFFSET(L28,,,,$E29-L$24))+OFFSET($I$13,,$E29)-OFFSET($I$14,,$E29),0),L28)))</f>
        <v>0</v>
      </c>
      <c r="M29" s="34">
        <f ca="1">IF(M$24&gt;$E29,"",
IF(M$24=$E29,MAX(M$13-M$14,0),
MIN(MAX(SUM(OFFSET(M28,,,,$E29-M$24))+OFFSET($I$13,,$E29)-OFFSET($I$14,,$E29),0),M28)))</f>
        <v>3</v>
      </c>
      <c r="N29" s="34">
        <f ca="1">IF(N$24&gt;$E29,"",
IF(N$24=$E29,MAX(N$13-N$14,0),
MIN(MAX(SUM(OFFSET(N28,,,,$E29-N$24))+OFFSET($I$13,,$E29)-OFFSET($I$14,,$E29),0),N28)))</f>
        <v>8</v>
      </c>
      <c r="O29" s="34" t="str">
        <f ca="1">IF(O$24&gt;$E29,"",
IF(O$24=$E29,MAX(O$13-O$14,0),
MIN(MAX(SUM(OFFSET(O28,,,,$E29-O$24))+OFFSET($I$13,,$E29)-OFFSET($I$14,,$E29),0),O28)))</f>
        <v/>
      </c>
      <c r="P29" s="34" t="str">
        <f ca="1">IF(P$24&gt;$E29,"",
IF(P$24=$E29,MAX(P$13-P$14,0),
MIN(MAX(SUM(OFFSET(P28,,,,$E29-P$24))+OFFSET($I$13,,$E29)-OFFSET($I$14,,$E29),0),P28)))</f>
        <v/>
      </c>
      <c r="Q29" s="34" t="str">
        <f ca="1">IF(Q$24&gt;$E29,"",
IF(Q$24=$E29,MAX(Q$13-Q$14,0),
MIN(MAX(SUM(OFFSET(Q28,,,,$E29-Q$24))+OFFSET($I$13,,$E29)-OFFSET($I$14,,$E29),0),Q28)))</f>
        <v/>
      </c>
      <c r="R29" s="34" t="str">
        <f ca="1">IF(R$24&gt;$E29,"",
IF(R$24=$E29,MAX(R$13-R$14,0),
MIN(MAX(SUM(OFFSET(R28,,,,$E29-R$24))+OFFSET($I$13,,$E29)-OFFSET($I$14,,$E29),0),R28)))</f>
        <v/>
      </c>
      <c r="S29" s="34" t="str">
        <f ca="1">IF(S$24&gt;$E29,"",
IF(S$24=$E29,MAX(S$13-S$14,0),
MIN(MAX(SUM(OFFSET(S28,,,,$E29-S$24))+OFFSET($I$13,,$E29)-OFFSET($I$14,,$E29),0),S28)))</f>
        <v/>
      </c>
    </row>
    <row r="30" spans="3:19" ht="12.75" x14ac:dyDescent="0.2">
      <c r="E30" s="28">
        <f t="shared" si="3"/>
        <v>6</v>
      </c>
      <c r="F30" s="58" cm="1">
        <f t="array" aca="1" ref="F30" ca="1">SUMPRODUCT(OFFSET($J$13,,,,$E30)*OFFSET($J$16,,,,$E30))</f>
        <v>71.34</v>
      </c>
      <c r="G30" s="58" cm="1">
        <f t="array" aca="1" ref="G30" ca="1">SUMPRODUCT(OFFSET($J30,,,,$E30)*OFFSET($J$16,,,,$E30))</f>
        <v>3.18</v>
      </c>
      <c r="H30" s="61">
        <f ca="1">F30-G30-SUM(H$24:H29)</f>
        <v>20.939999999999998</v>
      </c>
      <c r="I30" s="60">
        <f ca="1">(ROUND(F30-G30-SUM(H$24:H30),Rounding_Accuracy)&lt;&gt;0)*1</f>
        <v>0</v>
      </c>
      <c r="J30" s="34">
        <f ca="1">IF(J$24&gt;$E30,"",
IF(J$24=$E30,MAX(J$13-J$14,0),
MIN(MAX(SUM(OFFSET(J29,,,,$E30-J$24))+OFFSET($I$13,,$E30)-OFFSET($I$14,,$E30),0),J29)))</f>
        <v>2</v>
      </c>
      <c r="K30" s="34">
        <f ca="1">IF(K$24&gt;$E30,"",
IF(K$24=$E30,MAX(K$13-K$14,0),
MIN(MAX(SUM(OFFSET(K29,,,,$E30-K$24))+OFFSET($I$13,,$E30)-OFFSET($I$14,,$E30),0),K29)))</f>
        <v>1</v>
      </c>
      <c r="L30" s="34">
        <f ca="1">IF(L$24&gt;$E30,"",
IF(L$24=$E30,MAX(L$13-L$14,0),
MIN(MAX(SUM(OFFSET(L29,,,,$E30-L$24))+OFFSET($I$13,,$E30)-OFFSET($I$14,,$E30),0),L29)))</f>
        <v>0</v>
      </c>
      <c r="M30" s="34">
        <f ca="1">IF(M$24&gt;$E30,"",
IF(M$24=$E30,MAX(M$13-M$14,0),
MIN(MAX(SUM(OFFSET(M29,,,,$E30-M$24))+OFFSET($I$13,,$E30)-OFFSET($I$14,,$E30),0),M29)))</f>
        <v>0</v>
      </c>
      <c r="N30" s="34">
        <f ca="1">IF(N$24&gt;$E30,"",
IF(N$24=$E30,MAX(N$13-N$14,0),
MIN(MAX(SUM(OFFSET(N29,,,,$E30-N$24))+OFFSET($I$13,,$E30)-OFFSET($I$14,,$E30),0),N29)))</f>
        <v>0</v>
      </c>
      <c r="O30" s="34">
        <f ca="1">IF(O$24&gt;$E30,"",
IF(O$24=$E30,MAX(O$13-O$14,0),
MIN(MAX(SUM(OFFSET(O29,,,,$E30-O$24))+OFFSET($I$13,,$E30)-OFFSET($I$14,,$E30),0),O29)))</f>
        <v>0</v>
      </c>
      <c r="P30" s="34" t="str">
        <f ca="1">IF(P$24&gt;$E30,"",
IF(P$24=$E30,MAX(P$13-P$14,0),
MIN(MAX(SUM(OFFSET(P29,,,,$E30-P$24))+OFFSET($I$13,,$E30)-OFFSET($I$14,,$E30),0),P29)))</f>
        <v/>
      </c>
      <c r="Q30" s="34" t="str">
        <f ca="1">IF(Q$24&gt;$E30,"",
IF(Q$24=$E30,MAX(Q$13-Q$14,0),
MIN(MAX(SUM(OFFSET(Q29,,,,$E30-Q$24))+OFFSET($I$13,,$E30)-OFFSET($I$14,,$E30),0),Q29)))</f>
        <v/>
      </c>
      <c r="R30" s="34" t="str">
        <f ca="1">IF(R$24&gt;$E30,"",
IF(R$24=$E30,MAX(R$13-R$14,0),
MIN(MAX(SUM(OFFSET(R29,,,,$E30-R$24))+OFFSET($I$13,,$E30)-OFFSET($I$14,,$E30),0),R29)))</f>
        <v/>
      </c>
      <c r="S30" s="34" t="str">
        <f ca="1">IF(S$24&gt;$E30,"",
IF(S$24=$E30,MAX(S$13-S$14,0),
MIN(MAX(SUM(OFFSET(S29,,,,$E30-S$24))+OFFSET($I$13,,$E30)-OFFSET($I$14,,$E30),0),S29)))</f>
        <v/>
      </c>
    </row>
    <row r="31" spans="3:19" ht="12.75" x14ac:dyDescent="0.2">
      <c r="E31" s="28">
        <f t="shared" si="3"/>
        <v>7</v>
      </c>
      <c r="F31" s="58" cm="1">
        <f t="array" aca="1" ref="F31" ca="1">SUMPRODUCT(OFFSET($J$13,,,,$E31)*OFFSET($J$16,,,,$E31))</f>
        <v>98.13</v>
      </c>
      <c r="G31" s="58" cm="1">
        <f t="array" aca="1" ref="G31" ca="1">SUMPRODUCT(OFFSET($J31,,,,$E31)*OFFSET($J$16,,,,$E31))</f>
        <v>22.919999999999998</v>
      </c>
      <c r="H31" s="61">
        <f ca="1">F31-G31-SUM(H$24:H30)</f>
        <v>7.0499999999999972</v>
      </c>
      <c r="I31" s="60">
        <f ca="1">(ROUND(F31-G31-SUM(H$24:H31),Rounding_Accuracy)&lt;&gt;0)*1</f>
        <v>0</v>
      </c>
      <c r="J31" s="34">
        <f ca="1">IF(J$24&gt;$E31,"",
IF(J$24=$E31,MAX(J$13-J$14,0),
MIN(MAX(SUM(OFFSET(J30,,,,$E31-J$24))+OFFSET($I$13,,$E31)-OFFSET($I$14,,$E31),0),J30)))</f>
        <v>2</v>
      </c>
      <c r="K31" s="34">
        <f ca="1">IF(K$24&gt;$E31,"",
IF(K$24=$E31,MAX(K$13-K$14,0),
MIN(MAX(SUM(OFFSET(K30,,,,$E31-K$24))+OFFSET($I$13,,$E31)-OFFSET($I$14,,$E31),0),K30)))</f>
        <v>1</v>
      </c>
      <c r="L31" s="34">
        <f ca="1">IF(L$24&gt;$E31,"",
IF(L$24=$E31,MAX(L$13-L$14,0),
MIN(MAX(SUM(OFFSET(L30,,,,$E31-L$24))+OFFSET($I$13,,$E31)-OFFSET($I$14,,$E31),0),L30)))</f>
        <v>0</v>
      </c>
      <c r="M31" s="34">
        <f ca="1">IF(M$24&gt;$E31,"",
IF(M$24=$E31,MAX(M$13-M$14,0),
MIN(MAX(SUM(OFFSET(M30,,,,$E31-M$24))+OFFSET($I$13,,$E31)-OFFSET($I$14,,$E31),0),M30)))</f>
        <v>0</v>
      </c>
      <c r="N31" s="34">
        <f ca="1">IF(N$24&gt;$E31,"",
IF(N$24=$E31,MAX(N$13-N$14,0),
MIN(MAX(SUM(OFFSET(N30,,,,$E31-N$24))+OFFSET($I$13,,$E31)-OFFSET($I$14,,$E31),0),N30)))</f>
        <v>0</v>
      </c>
      <c r="O31" s="34">
        <f ca="1">IF(O$24&gt;$E31,"",
IF(O$24=$E31,MAX(O$13-O$14,0),
MIN(MAX(SUM(OFFSET(O30,,,,$E31-O$24))+OFFSET($I$13,,$E31)-OFFSET($I$14,,$E31),0),O30)))</f>
        <v>0</v>
      </c>
      <c r="P31" s="34">
        <f ca="1">IF(P$24&gt;$E31,"",
IF(P$24=$E31,MAX(P$13-P$14,0),
MIN(MAX(SUM(OFFSET(P30,,,,$E31-P$24))+OFFSET($I$13,,$E31)-OFFSET($I$14,,$E31),0),P30)))</f>
        <v>14</v>
      </c>
      <c r="Q31" s="34" t="str">
        <f ca="1">IF(Q$24&gt;$E31,"",
IF(Q$24=$E31,MAX(Q$13-Q$14,0),
MIN(MAX(SUM(OFFSET(Q30,,,,$E31-Q$24))+OFFSET($I$13,,$E31)-OFFSET($I$14,,$E31),0),Q30)))</f>
        <v/>
      </c>
      <c r="R31" s="34" t="str">
        <f ca="1">IF(R$24&gt;$E31,"",
IF(R$24=$E31,MAX(R$13-R$14,0),
MIN(MAX(SUM(OFFSET(R30,,,,$E31-R$24))+OFFSET($I$13,,$E31)-OFFSET($I$14,,$E31),0),R30)))</f>
        <v/>
      </c>
      <c r="S31" s="34" t="str">
        <f ca="1">IF(S$24&gt;$E31,"",
IF(S$24=$E31,MAX(S$13-S$14,0),
MIN(MAX(SUM(OFFSET(S30,,,,$E31-S$24))+OFFSET($I$13,,$E31)-OFFSET($I$14,,$E31),0),S30)))</f>
        <v/>
      </c>
    </row>
    <row r="32" spans="3:19" ht="12.75" x14ac:dyDescent="0.2">
      <c r="E32" s="28">
        <f t="shared" si="3"/>
        <v>8</v>
      </c>
      <c r="F32" s="58" cm="1">
        <f t="array" aca="1" ref="F32" ca="1">SUMPRODUCT(OFFSET($J$13,,,,$E32)*OFFSET($J$16,,,,$E32))</f>
        <v>107.3</v>
      </c>
      <c r="G32" s="58" cm="1">
        <f t="array" aca="1" ref="G32" ca="1">SUMPRODUCT(OFFSET($J32,,,,$E32)*OFFSET($J$16,,,,$E32))</f>
        <v>13.049999999999999</v>
      </c>
      <c r="H32" s="61">
        <f ca="1">F32-G32-SUM(H$24:H31)</f>
        <v>19.040000000000006</v>
      </c>
      <c r="I32" s="60">
        <f ca="1">(ROUND(F32-G32-SUM(H$24:H32),Rounding_Accuracy)&lt;&gt;0)*1</f>
        <v>0</v>
      </c>
      <c r="J32" s="34">
        <f ca="1">IF(J$24&gt;$E32,"",
IF(J$24=$E32,MAX(J$13-J$14,0),
MIN(MAX(SUM(OFFSET(J31,,,,$E32-J$24))+OFFSET($I$13,,$E32)-OFFSET($I$14,,$E32),0),J31)))</f>
        <v>2</v>
      </c>
      <c r="K32" s="34">
        <f ca="1">IF(K$24&gt;$E32,"",
IF(K$24=$E32,MAX(K$13-K$14,0),
MIN(MAX(SUM(OFFSET(K31,,,,$E32-K$24))+OFFSET($I$13,,$E32)-OFFSET($I$14,,$E32),0),K31)))</f>
        <v>1</v>
      </c>
      <c r="L32" s="34">
        <f ca="1">IF(L$24&gt;$E32,"",
IF(L$24=$E32,MAX(L$13-L$14,0),
MIN(MAX(SUM(OFFSET(L31,,,,$E32-L$24))+OFFSET($I$13,,$E32)-OFFSET($I$14,,$E32),0),L31)))</f>
        <v>0</v>
      </c>
      <c r="M32" s="34">
        <f ca="1">IF(M$24&gt;$E32,"",
IF(M$24=$E32,MAX(M$13-M$14,0),
MIN(MAX(SUM(OFFSET(M31,,,,$E32-M$24))+OFFSET($I$13,,$E32)-OFFSET($I$14,,$E32),0),M31)))</f>
        <v>0</v>
      </c>
      <c r="N32" s="34">
        <f ca="1">IF(N$24&gt;$E32,"",
IF(N$24=$E32,MAX(N$13-N$14,0),
MIN(MAX(SUM(OFFSET(N31,,,,$E32-N$24))+OFFSET($I$13,,$E32)-OFFSET($I$14,,$E32),0),N31)))</f>
        <v>0</v>
      </c>
      <c r="O32" s="34">
        <f ca="1">IF(O$24&gt;$E32,"",
IF(O$24=$E32,MAX(O$13-O$14,0),
MIN(MAX(SUM(OFFSET(O31,,,,$E32-O$24))+OFFSET($I$13,,$E32)-OFFSET($I$14,,$E32),0),O31)))</f>
        <v>0</v>
      </c>
      <c r="P32" s="34">
        <f ca="1">IF(P$24&gt;$E32,"",
IF(P$24=$E32,MAX(P$13-P$14,0),
MIN(MAX(SUM(OFFSET(P31,,,,$E32-P$24))+OFFSET($I$13,,$E32)-OFFSET($I$14,,$E32),0),P31)))</f>
        <v>7</v>
      </c>
      <c r="Q32" s="34">
        <f ca="1">IF(Q$24&gt;$E32,"",
IF(Q$24=$E32,MAX(Q$13-Q$14,0),
MIN(MAX(SUM(OFFSET(Q31,,,,$E32-Q$24))+OFFSET($I$13,,$E32)-OFFSET($I$14,,$E32),0),Q31)))</f>
        <v>0</v>
      </c>
      <c r="R32" s="34" t="str">
        <f ca="1">IF(R$24&gt;$E32,"",
IF(R$24=$E32,MAX(R$13-R$14,0),
MIN(MAX(SUM(OFFSET(R31,,,,$E32-R$24))+OFFSET($I$13,,$E32)-OFFSET($I$14,,$E32),0),R31)))</f>
        <v/>
      </c>
      <c r="S32" s="34" t="str">
        <f ca="1">IF(S$24&gt;$E32,"",
IF(S$24=$E32,MAX(S$13-S$14,0),
MIN(MAX(SUM(OFFSET(S31,,,,$E32-S$24))+OFFSET($I$13,,$E32)-OFFSET($I$14,,$E32),0),S31)))</f>
        <v/>
      </c>
    </row>
    <row r="33" spans="5:19" ht="12.75" x14ac:dyDescent="0.2">
      <c r="E33" s="28">
        <f t="shared" si="3"/>
        <v>9</v>
      </c>
      <c r="F33" s="58" cm="1">
        <f t="array" aca="1" ref="F33" ca="1">SUMPRODUCT(OFFSET($J$13,,,,$E33)*OFFSET($J$16,,,,$E33))</f>
        <v>113.35</v>
      </c>
      <c r="G33" s="58" cm="1">
        <f t="array" aca="1" ref="G33" ca="1">SUMPRODUCT(OFFSET($J33,,,,$E33)*OFFSET($J$16,,,,$E33))</f>
        <v>2.1</v>
      </c>
      <c r="H33" s="61">
        <f ca="1">F33-G33-SUM(H$24:H32)</f>
        <v>17</v>
      </c>
      <c r="I33" s="60">
        <f ca="1">(ROUND(F33-G33-SUM(H$24:H33),Rounding_Accuracy)&lt;&gt;0)*1</f>
        <v>0</v>
      </c>
      <c r="J33" s="34">
        <f ca="1">IF(J$24&gt;$E33,"",
IF(J$24=$E33,MAX(J$13-J$14,0),
MIN(MAX(SUM(OFFSET(J32,,,,$E33-J$24))+OFFSET($I$13,,$E33)-OFFSET($I$14,,$E33),0),J32)))</f>
        <v>2</v>
      </c>
      <c r="K33" s="34">
        <f ca="1">IF(K$24&gt;$E33,"",
IF(K$24=$E33,MAX(K$13-K$14,0),
MIN(MAX(SUM(OFFSET(K32,,,,$E33-K$24))+OFFSET($I$13,,$E33)-OFFSET($I$14,,$E33),0),K32)))</f>
        <v>0</v>
      </c>
      <c r="L33" s="34">
        <f ca="1">IF(L$24&gt;$E33,"",
IF(L$24=$E33,MAX(L$13-L$14,0),
MIN(MAX(SUM(OFFSET(L32,,,,$E33-L$24))+OFFSET($I$13,,$E33)-OFFSET($I$14,,$E33),0),L32)))</f>
        <v>0</v>
      </c>
      <c r="M33" s="34">
        <f ca="1">IF(M$24&gt;$E33,"",
IF(M$24=$E33,MAX(M$13-M$14,0),
MIN(MAX(SUM(OFFSET(M32,,,,$E33-M$24))+OFFSET($I$13,,$E33)-OFFSET($I$14,,$E33),0),M32)))</f>
        <v>0</v>
      </c>
      <c r="N33" s="34">
        <f ca="1">IF(N$24&gt;$E33,"",
IF(N$24=$E33,MAX(N$13-N$14,0),
MIN(MAX(SUM(OFFSET(N32,,,,$E33-N$24))+OFFSET($I$13,,$E33)-OFFSET($I$14,,$E33),0),N32)))</f>
        <v>0</v>
      </c>
      <c r="O33" s="34">
        <f ca="1">IF(O$24&gt;$E33,"",
IF(O$24=$E33,MAX(O$13-O$14,0),
MIN(MAX(SUM(OFFSET(O32,,,,$E33-O$24))+OFFSET($I$13,,$E33)-OFFSET($I$14,,$E33),0),O32)))</f>
        <v>0</v>
      </c>
      <c r="P33" s="34">
        <f ca="1">IF(P$24&gt;$E33,"",
IF(P$24=$E33,MAX(P$13-P$14,0),
MIN(MAX(SUM(OFFSET(P32,,,,$E33-P$24))+OFFSET($I$13,,$E33)-OFFSET($I$14,,$E33),0),P32)))</f>
        <v>0</v>
      </c>
      <c r="Q33" s="34">
        <f ca="1">IF(Q$24&gt;$E33,"",
IF(Q$24=$E33,MAX(Q$13-Q$14,0),
MIN(MAX(SUM(OFFSET(Q32,,,,$E33-Q$24))+OFFSET($I$13,,$E33)-OFFSET($I$14,,$E33),0),Q32)))</f>
        <v>0</v>
      </c>
      <c r="R33" s="34">
        <f ca="1">IF(R$24&gt;$E33,"",
IF(R$24=$E33,MAX(R$13-R$14,0),
MIN(MAX(SUM(OFFSET(R32,,,,$E33-R$24))+OFFSET($I$13,,$E33)-OFFSET($I$14,,$E33),0),R32)))</f>
        <v>0</v>
      </c>
      <c r="S33" s="34" t="str">
        <f ca="1">IF(S$24&gt;$E33,"",
IF(S$24=$E33,MAX(S$13-S$14,0),
MIN(MAX(SUM(OFFSET(S32,,,,$E33-S$24))+OFFSET($I$13,,$E33)-OFFSET($I$14,,$E33),0),S32)))</f>
        <v/>
      </c>
    </row>
    <row r="34" spans="5:19" ht="12.75" x14ac:dyDescent="0.2">
      <c r="E34" s="28">
        <f t="shared" si="3"/>
        <v>10</v>
      </c>
      <c r="F34" s="58" cm="1">
        <f t="array" aca="1" ref="F34" ca="1">SUMPRODUCT(OFFSET($J$13,,,,$E34)*OFFSET($J$16,,,,$E34))</f>
        <v>118.89999999999999</v>
      </c>
      <c r="G34" s="58" cm="1">
        <f t="array" aca="1" ref="G34" ca="1">SUMPRODUCT(OFFSET($J34,,,,$E34)*OFFSET($J$16,,,,$E34))</f>
        <v>1.05</v>
      </c>
      <c r="H34" s="61">
        <f ca="1">F34-G34-SUM(H$24:H33)</f>
        <v>6.5999999999999943</v>
      </c>
      <c r="I34" s="60">
        <f ca="1">(ROUND(F34-G34-SUM(H$24:H34),Rounding_Accuracy)&lt;&gt;0)*1</f>
        <v>0</v>
      </c>
      <c r="J34" s="34">
        <f ca="1">IF(J$24&gt;$E34,"",
IF(J$24=$E34,MAX(J$13-J$14,0),
MIN(MAX(SUM(OFFSET(J33,,,,$E34-J$24))+OFFSET($I$13,,$E34)-OFFSET($I$14,,$E34),0),J33)))</f>
        <v>1</v>
      </c>
      <c r="K34" s="34">
        <f ca="1">IF(K$24&gt;$E34,"",
IF(K$24=$E34,MAX(K$13-K$14,0),
MIN(MAX(SUM(OFFSET(K33,,,,$E34-K$24))+OFFSET($I$13,,$E34)-OFFSET($I$14,,$E34),0),K33)))</f>
        <v>0</v>
      </c>
      <c r="L34" s="34">
        <f ca="1">IF(L$24&gt;$E34,"",
IF(L$24=$E34,MAX(L$13-L$14,0),
MIN(MAX(SUM(OFFSET(L33,,,,$E34-L$24))+OFFSET($I$13,,$E34)-OFFSET($I$14,,$E34),0),L33)))</f>
        <v>0</v>
      </c>
      <c r="M34" s="34">
        <f ca="1">IF(M$24&gt;$E34,"",
IF(M$24=$E34,MAX(M$13-M$14,0),
MIN(MAX(SUM(OFFSET(M33,,,,$E34-M$24))+OFFSET($I$13,,$E34)-OFFSET($I$14,,$E34),0),M33)))</f>
        <v>0</v>
      </c>
      <c r="N34" s="34">
        <f ca="1">IF(N$24&gt;$E34,"",
IF(N$24=$E34,MAX(N$13-N$14,0),
MIN(MAX(SUM(OFFSET(N33,,,,$E34-N$24))+OFFSET($I$13,,$E34)-OFFSET($I$14,,$E34),0),N33)))</f>
        <v>0</v>
      </c>
      <c r="O34" s="34">
        <f ca="1">IF(O$24&gt;$E34,"",
IF(O$24=$E34,MAX(O$13-O$14,0),
MIN(MAX(SUM(OFFSET(O33,,,,$E34-O$24))+OFFSET($I$13,,$E34)-OFFSET($I$14,,$E34),0),O33)))</f>
        <v>0</v>
      </c>
      <c r="P34" s="34">
        <f ca="1">IF(P$24&gt;$E34,"",
IF(P$24=$E34,MAX(P$13-P$14,0),
MIN(MAX(SUM(OFFSET(P33,,,,$E34-P$24))+OFFSET($I$13,,$E34)-OFFSET($I$14,,$E34),0),P33)))</f>
        <v>0</v>
      </c>
      <c r="Q34" s="34">
        <f ca="1">IF(Q$24&gt;$E34,"",
IF(Q$24=$E34,MAX(Q$13-Q$14,0),
MIN(MAX(SUM(OFFSET(Q33,,,,$E34-Q$24))+OFFSET($I$13,,$E34)-OFFSET($I$14,,$E34),0),Q33)))</f>
        <v>0</v>
      </c>
      <c r="R34" s="34">
        <f ca="1">IF(R$24&gt;$E34,"",
IF(R$24=$E34,MAX(R$13-R$14,0),
MIN(MAX(SUM(OFFSET(R33,,,,$E34-R$24))+OFFSET($I$13,,$E34)-OFFSET($I$14,,$E34),0),R33)))</f>
        <v>0</v>
      </c>
      <c r="S34" s="34">
        <f ca="1">IF(S$24&gt;$E34,"",
IF(S$24=$E34,MAX(S$13-S$14,0),
MIN(MAX(SUM(OFFSET(S33,,,,$E34-S$24))+OFFSET($I$13,,$E34)-OFFSET($I$14,,$E34),0),S33)))</f>
        <v>0</v>
      </c>
    </row>
  </sheetData>
  <mergeCells count="1">
    <mergeCell ref="A3:E3"/>
  </mergeCells>
  <conditionalFormatting sqref="I4">
    <cfRule type="cellIs" dxfId="9" priority="3" operator="notEqual">
      <formula>0</formula>
    </cfRule>
  </conditionalFormatting>
  <conditionalFormatting sqref="I25:I34">
    <cfRule type="cellIs" dxfId="8" priority="2" operator="notEqual">
      <formula>0</formula>
    </cfRule>
  </conditionalFormatting>
  <conditionalFormatting sqref="I23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913D6989-FADA-42EB-BE9C-6E192E25E43A}"/>
    <hyperlink ref="A3" location="HL_Navigator" display="Navigator" xr:uid="{1F244EDE-5ACB-4C50-865C-0B32BF5B556E}"/>
    <hyperlink ref="I4" location="Overall_Error_Check" tooltip="Go to Overall Error Check" display="Overall_Error_Check" xr:uid="{90AD1574-E149-4471-9B34-50EC6F0D9893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7D61-C75B-4CAA-A11F-6F10CCD658C3}">
  <sheetPr>
    <outlinePr summaryBelow="0" summaryRight="0"/>
  </sheetPr>
  <dimension ref="A1:T36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style="47" customWidth="1"/>
    <col min="6" max="6" width="11.28515625" style="47" bestFit="1" customWidth="1"/>
    <col min="7" max="7" width="8" style="47" customWidth="1"/>
    <col min="8" max="8" width="1.7109375" style="47" customWidth="1"/>
    <col min="9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Purchase Value Method</v>
      </c>
    </row>
    <row r="2" spans="1:20" ht="18" x14ac:dyDescent="0.25">
      <c r="A2" s="16" t="str">
        <f ca="1">Model_Name</f>
        <v>SP LIFO Modelling.xlsm</v>
      </c>
    </row>
    <row r="3" spans="1:20" x14ac:dyDescent="0.2">
      <c r="A3" s="50" t="s">
        <v>1</v>
      </c>
      <c r="B3" s="50"/>
      <c r="C3" s="50"/>
      <c r="D3" s="50"/>
      <c r="E3" s="50"/>
    </row>
    <row r="4" spans="1:20" ht="14.25" x14ac:dyDescent="0.2">
      <c r="E4" s="47" t="s">
        <v>2</v>
      </c>
      <c r="I4" s="1">
        <f ca="1"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75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thickTop="1" x14ac:dyDescent="0.2"/>
    <row r="8" spans="1:20" ht="16.5" x14ac:dyDescent="0.25">
      <c r="C8" s="3" t="s">
        <v>68</v>
      </c>
    </row>
    <row r="10" spans="1:20" ht="15" x14ac:dyDescent="0.25">
      <c r="D10" s="4" t="s">
        <v>76</v>
      </c>
    </row>
    <row r="12" spans="1:20" x14ac:dyDescent="0.2">
      <c r="E12" s="47" t="s">
        <v>77</v>
      </c>
      <c r="G12" s="55" t="s">
        <v>78</v>
      </c>
      <c r="J12" s="48">
        <f>N(I12)+1</f>
        <v>1</v>
      </c>
      <c r="K12" s="48">
        <f t="shared" ref="K12:S12" si="0">N(J12)+1</f>
        <v>2</v>
      </c>
      <c r="L12" s="48">
        <f t="shared" si="0"/>
        <v>3</v>
      </c>
      <c r="M12" s="48">
        <f t="shared" si="0"/>
        <v>4</v>
      </c>
      <c r="N12" s="48">
        <f t="shared" si="0"/>
        <v>5</v>
      </c>
      <c r="O12" s="48">
        <f t="shared" si="0"/>
        <v>6</v>
      </c>
      <c r="P12" s="48">
        <f t="shared" si="0"/>
        <v>7</v>
      </c>
      <c r="Q12" s="48">
        <f t="shared" si="0"/>
        <v>8</v>
      </c>
      <c r="R12" s="48">
        <f t="shared" si="0"/>
        <v>9</v>
      </c>
      <c r="S12" s="48">
        <f t="shared" si="0"/>
        <v>10</v>
      </c>
    </row>
    <row r="13" spans="1:20" x14ac:dyDescent="0.2">
      <c r="E13" s="47" t="s">
        <v>79</v>
      </c>
      <c r="G13" s="55" t="s">
        <v>78</v>
      </c>
      <c r="J13" s="56">
        <v>10</v>
      </c>
      <c r="K13" s="56">
        <v>20</v>
      </c>
      <c r="L13" s="56">
        <v>5</v>
      </c>
      <c r="M13" s="56">
        <v>8</v>
      </c>
      <c r="N13" s="56">
        <v>17</v>
      </c>
      <c r="O13" s="56">
        <v>4</v>
      </c>
      <c r="P13" s="56">
        <v>19</v>
      </c>
      <c r="Q13" s="56">
        <v>7</v>
      </c>
      <c r="R13" s="56">
        <v>5</v>
      </c>
      <c r="S13" s="56">
        <v>5</v>
      </c>
    </row>
    <row r="14" spans="1:20" x14ac:dyDescent="0.2">
      <c r="E14" s="47" t="s">
        <v>80</v>
      </c>
      <c r="G14" s="55" t="s">
        <v>78</v>
      </c>
      <c r="J14" s="56">
        <v>8</v>
      </c>
      <c r="K14" s="56">
        <v>14</v>
      </c>
      <c r="L14" s="56">
        <v>7</v>
      </c>
      <c r="M14" s="56">
        <v>5</v>
      </c>
      <c r="N14" s="56">
        <v>9</v>
      </c>
      <c r="O14" s="56">
        <v>18</v>
      </c>
      <c r="P14" s="56">
        <v>5</v>
      </c>
      <c r="Q14" s="56">
        <v>14</v>
      </c>
      <c r="R14" s="56">
        <v>13</v>
      </c>
      <c r="S14" s="56">
        <v>6</v>
      </c>
    </row>
    <row r="15" spans="1:20" x14ac:dyDescent="0.2">
      <c r="G15" s="55"/>
    </row>
    <row r="16" spans="1:20" x14ac:dyDescent="0.2">
      <c r="E16" s="47" t="s">
        <v>82</v>
      </c>
      <c r="G16" s="55" t="s">
        <v>83</v>
      </c>
      <c r="J16" s="57">
        <v>1.05</v>
      </c>
      <c r="K16" s="57">
        <v>1.08</v>
      </c>
      <c r="L16" s="57">
        <v>1</v>
      </c>
      <c r="M16" s="57">
        <v>1.22</v>
      </c>
      <c r="N16" s="57">
        <v>1.1599999999999999</v>
      </c>
      <c r="O16" s="57">
        <v>1.19</v>
      </c>
      <c r="P16" s="57">
        <v>1.41</v>
      </c>
      <c r="Q16" s="57">
        <v>1.31</v>
      </c>
      <c r="R16" s="57">
        <v>1.21</v>
      </c>
      <c r="S16" s="57">
        <v>1.1100000000000001</v>
      </c>
    </row>
    <row r="19" spans="3:19" ht="16.5" x14ac:dyDescent="0.25">
      <c r="C19" s="3" t="s">
        <v>84</v>
      </c>
    </row>
    <row r="21" spans="3:19" ht="15" x14ac:dyDescent="0.25">
      <c r="D21" s="4" t="s">
        <v>85</v>
      </c>
    </row>
    <row r="23" spans="3:19" ht="12.75" x14ac:dyDescent="0.2">
      <c r="F23" s="47" t="s">
        <v>88</v>
      </c>
      <c r="G23" s="32" t="s">
        <v>81</v>
      </c>
      <c r="I23" s="59">
        <f ca="1">MAX(I27:I36)</f>
        <v>0</v>
      </c>
      <c r="J23" s="61" cm="1">
        <f t="array" aca="1" ref="J23" ca="1">SUMPRODUCT(OFFSET($J$26,J$25,,,J$25)*OFFSET($J$16,,,,J$25))</f>
        <v>8.4</v>
      </c>
      <c r="K23" s="61" cm="1">
        <f t="array" aca="1" ref="K23" ca="1">SUMPRODUCT(OFFSET($J$26,K$25,,,K$25)*OFFSET($J$16,,,,K$25))</f>
        <v>15.120000000000001</v>
      </c>
      <c r="L23" s="61" cm="1">
        <f t="array" aca="1" ref="L23" ca="1">SUMPRODUCT(OFFSET($J$26,L$25,,,L$25)*OFFSET($J$16,,,,L$25))</f>
        <v>7.16</v>
      </c>
      <c r="M23" s="61" cm="1">
        <f t="array" aca="1" ref="M23" ca="1">SUMPRODUCT(OFFSET($J$26,M$25,,,M$25)*OFFSET($J$16,,,,M$25))</f>
        <v>6.1</v>
      </c>
      <c r="N23" s="61" cm="1">
        <f t="array" aca="1" ref="N23" ca="1">SUMPRODUCT(OFFSET($J$26,N$25,,,N$25)*OFFSET($J$16,,,,N$25))</f>
        <v>10.44</v>
      </c>
      <c r="O23" s="61" cm="1">
        <f t="array" aca="1" ref="O23" ca="1">SUMPRODUCT(OFFSET($J$26,O$25,,,O$25)*OFFSET($J$16,,,,O$25))</f>
        <v>20.939999999999998</v>
      </c>
      <c r="P23" s="61" cm="1">
        <f t="array" aca="1" ref="P23" ca="1">SUMPRODUCT(OFFSET($J$26,P$25,,,P$25)*OFFSET($J$16,,,,P$25))</f>
        <v>7.05</v>
      </c>
      <c r="Q23" s="61" cm="1">
        <f t="array" aca="1" ref="Q23" ca="1">SUMPRODUCT(OFFSET($J$26,Q$25,,,Q$25)*OFFSET($J$16,,,,Q$25))</f>
        <v>19.04</v>
      </c>
      <c r="R23" s="61" cm="1">
        <f t="array" aca="1" ref="R23" ca="1">SUMPRODUCT(OFFSET($J$26,R$25,,,R$25)*OFFSET($J$16,,,,R$25))</f>
        <v>17</v>
      </c>
      <c r="S23" s="61" cm="1">
        <f t="array" aca="1" ref="S23" ca="1">SUMPRODUCT(OFFSET($J$26,S$25,,,S$25)*OFFSET($J$16,,,,S$25))</f>
        <v>6.6000000000000005</v>
      </c>
    </row>
    <row r="25" spans="3:19" ht="12.75" x14ac:dyDescent="0.2">
      <c r="F25" s="48" t="str">
        <f>E14</f>
        <v>COGS Usage</v>
      </c>
      <c r="G25" s="23"/>
      <c r="H25" s="23"/>
      <c r="I25" s="48" t="s">
        <v>89</v>
      </c>
      <c r="J25" s="48">
        <f>J$12</f>
        <v>1</v>
      </c>
      <c r="K25" s="48">
        <f t="shared" ref="K25:S25" si="1">K$12</f>
        <v>2</v>
      </c>
      <c r="L25" s="48">
        <f t="shared" si="1"/>
        <v>3</v>
      </c>
      <c r="M25" s="48">
        <f t="shared" si="1"/>
        <v>4</v>
      </c>
      <c r="N25" s="48">
        <f t="shared" si="1"/>
        <v>5</v>
      </c>
      <c r="O25" s="48">
        <f t="shared" si="1"/>
        <v>6</v>
      </c>
      <c r="P25" s="48">
        <f t="shared" si="1"/>
        <v>7</v>
      </c>
      <c r="Q25" s="48">
        <f t="shared" si="1"/>
        <v>8</v>
      </c>
      <c r="R25" s="48">
        <f t="shared" si="1"/>
        <v>9</v>
      </c>
      <c r="S25" s="48">
        <f t="shared" si="1"/>
        <v>10</v>
      </c>
    </row>
    <row r="26" spans="3:19" ht="12.75" outlineLevel="1" x14ac:dyDescent="0.2"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3:19" ht="12.75" x14ac:dyDescent="0.2">
      <c r="E27" s="28">
        <f t="shared" ref="E27:E36" si="2">N(E26)+1</f>
        <v>1</v>
      </c>
      <c r="F27" s="62">
        <f ca="1">OFFSET($I$14,,$E27)</f>
        <v>8</v>
      </c>
      <c r="G27" s="23"/>
      <c r="H27" s="23"/>
      <c r="I27" s="60">
        <f ca="1">(ROUND($F27-SUM(OFFSET($J27,,,,$E27)),Rounding_Accuracy)&lt;&gt;0)*1</f>
        <v>0</v>
      </c>
      <c r="J27" s="34">
        <f ca="1">IF(J$25&gt;$E27,"",
IF(J$25=$E27,MIN(J$13,$F27),
MIN(MIN($F27,SUM(OFFSET(J$13,,,,MAX($25:$25)+1-J$25)))-SUM(OFFSET(K27,,,,MAX($25:$25)-J$25)),J$13-SUM(J$26:J26))))</f>
        <v>8</v>
      </c>
      <c r="K27" s="34" t="str">
        <f ca="1">IF(K$25&gt;$E27,"",
IF(K$25=$E27,MIN(K$13,$F27),
MIN(MIN($F27,SUM(OFFSET(K$13,,,,MAX($25:$25)+1-K$25)))-SUM(OFFSET(L27,,,,MAX($25:$25)-K$25)),K$13-SUM(K$26:K26))))</f>
        <v/>
      </c>
      <c r="L27" s="34" t="str">
        <f ca="1">IF(L$25&gt;$E27,"",
IF(L$25=$E27,MIN(L$13,$F27),
MIN(MIN($F27,SUM(OFFSET(L$13,,,,MAX($25:$25)+1-L$25)))-SUM(OFFSET(M27,,,,MAX($25:$25)-L$25)),L$13-SUM(L$26:L26))))</f>
        <v/>
      </c>
      <c r="M27" s="34" t="str">
        <f ca="1">IF(M$25&gt;$E27,"",
IF(M$25=$E27,MIN(M$13,$F27),
MIN(MIN($F27,SUM(OFFSET(M$13,,,,MAX($25:$25)+1-M$25)))-SUM(OFFSET(N27,,,,MAX($25:$25)-M$25)),M$13-SUM(M$26:M26))))</f>
        <v/>
      </c>
      <c r="N27" s="34" t="str">
        <f ca="1">IF(N$25&gt;$E27,"",
IF(N$25=$E27,MIN(N$13,$F27),
MIN(MIN($F27,SUM(OFFSET(N$13,,,,MAX($25:$25)+1-N$25)))-SUM(OFFSET(O27,,,,MAX($25:$25)-N$25)),N$13-SUM(N$26:N26))))</f>
        <v/>
      </c>
      <c r="O27" s="34" t="str">
        <f ca="1">IF(O$25&gt;$E27,"",
IF(O$25=$E27,MIN(O$13,$F27),
MIN(MIN($F27,SUM(OFFSET(O$13,,,,MAX($25:$25)+1-O$25)))-SUM(OFFSET(P27,,,,MAX($25:$25)-O$25)),O$13-SUM(O$26:O26))))</f>
        <v/>
      </c>
      <c r="P27" s="34" t="str">
        <f ca="1">IF(P$25&gt;$E27,"",
IF(P$25=$E27,MIN(P$13,$F27),
MIN(MIN($F27,SUM(OFFSET(P$13,,,,MAX($25:$25)+1-P$25)))-SUM(OFFSET(Q27,,,,MAX($25:$25)-P$25)),P$13-SUM(P$26:P26))))</f>
        <v/>
      </c>
      <c r="Q27" s="34" t="str">
        <f ca="1">IF(Q$25&gt;$E27,"",
IF(Q$25=$E27,MIN(Q$13,$F27),
MIN(MIN($F27,SUM(OFFSET(Q$13,,,,MAX($25:$25)+1-Q$25)))-SUM(OFFSET(R27,,,,MAX($25:$25)-Q$25)),Q$13-SUM(Q$26:Q26))))</f>
        <v/>
      </c>
      <c r="R27" s="34" t="str">
        <f ca="1">IF(R$25&gt;$E27,"",
IF(R$25=$E27,MIN(R$13,$F27),
MIN(MIN($F27,SUM(OFFSET(R$13,,,,MAX($25:$25)+1-R$25)))-SUM(OFFSET(S27,,,,MAX($25:$25)-R$25)),R$13-SUM(R$26:R26))))</f>
        <v/>
      </c>
      <c r="S27" s="34" t="str">
        <f ca="1">IF(S$25&gt;$E27,"",
IF(S$25=$E27,MIN(S$13,$F27),
MIN(MIN($F27,SUM(OFFSET(S$13,,,,MAX($25:$25)+1-S$25)))-SUM(OFFSET(T27,,,,MAX($25:$25)-S$25)),S$13-SUM(S$26:S26))))</f>
        <v/>
      </c>
    </row>
    <row r="28" spans="3:19" ht="12.75" x14ac:dyDescent="0.2">
      <c r="E28" s="28">
        <f t="shared" si="2"/>
        <v>2</v>
      </c>
      <c r="F28" s="62">
        <f t="shared" ref="F28:F36" ca="1" si="3">OFFSET($I$14,,$E28)</f>
        <v>14</v>
      </c>
      <c r="G28" s="23"/>
      <c r="H28" s="23"/>
      <c r="I28" s="60">
        <f ca="1">(ROUND($F28-SUM(OFFSET($J28,,,,$E28)),Rounding_Accuracy)&lt;&gt;0)*1</f>
        <v>0</v>
      </c>
      <c r="J28" s="34">
        <f ca="1">IF(J$25&gt;$E28,"",
IF(J$25=$E28,MIN(J$13,$F28),
MIN(MIN($F28,SUM(OFFSET(J$13,,,,MAX($25:$25)+1-J$25)))-SUM(OFFSET(K28,,,,MAX($25:$25)-J$25)),J$13-SUM(J$26:J27))))</f>
        <v>0</v>
      </c>
      <c r="K28" s="34">
        <f ca="1">IF(K$25&gt;$E28,"",
IF(K$25=$E28,MIN(K$13,$F28),
MIN(MIN($F28,SUM(OFFSET(K$13,,,,MAX($25:$25)+1-K$25)))-SUM(OFFSET(L28,,,,MAX($25:$25)-K$25)),K$13-SUM(K$26:K27))))</f>
        <v>14</v>
      </c>
      <c r="L28" s="34" t="str">
        <f ca="1">IF(L$25&gt;$E28,"",
IF(L$25=$E28,MIN(L$13,$F28),
MIN(MIN($F28,SUM(OFFSET(L$13,,,,MAX($25:$25)+1-L$25)))-SUM(OFFSET(M28,,,,MAX($25:$25)-L$25)),L$13-SUM(L$26:L27))))</f>
        <v/>
      </c>
      <c r="M28" s="34" t="str">
        <f ca="1">IF(M$25&gt;$E28,"",
IF(M$25=$E28,MIN(M$13,$F28),
MIN(MIN($F28,SUM(OFFSET(M$13,,,,MAX($25:$25)+1-M$25)))-SUM(OFFSET(N28,,,,MAX($25:$25)-M$25)),M$13-SUM(M$26:M27))))</f>
        <v/>
      </c>
      <c r="N28" s="34" t="str">
        <f ca="1">IF(N$25&gt;$E28,"",
IF(N$25=$E28,MIN(N$13,$F28),
MIN(MIN($F28,SUM(OFFSET(N$13,,,,MAX($25:$25)+1-N$25)))-SUM(OFFSET(O28,,,,MAX($25:$25)-N$25)),N$13-SUM(N$26:N27))))</f>
        <v/>
      </c>
      <c r="O28" s="34" t="str">
        <f ca="1">IF(O$25&gt;$E28,"",
IF(O$25=$E28,MIN(O$13,$F28),
MIN(MIN($F28,SUM(OFFSET(O$13,,,,MAX($25:$25)+1-O$25)))-SUM(OFFSET(P28,,,,MAX($25:$25)-O$25)),O$13-SUM(O$26:O27))))</f>
        <v/>
      </c>
      <c r="P28" s="34" t="str">
        <f ca="1">IF(P$25&gt;$E28,"",
IF(P$25=$E28,MIN(P$13,$F28),
MIN(MIN($F28,SUM(OFFSET(P$13,,,,MAX($25:$25)+1-P$25)))-SUM(OFFSET(Q28,,,,MAX($25:$25)-P$25)),P$13-SUM(P$26:P27))))</f>
        <v/>
      </c>
      <c r="Q28" s="34" t="str">
        <f ca="1">IF(Q$25&gt;$E28,"",
IF(Q$25=$E28,MIN(Q$13,$F28),
MIN(MIN($F28,SUM(OFFSET(Q$13,,,,MAX($25:$25)+1-Q$25)))-SUM(OFFSET(R28,,,,MAX($25:$25)-Q$25)),Q$13-SUM(Q$26:Q27))))</f>
        <v/>
      </c>
      <c r="R28" s="34" t="str">
        <f ca="1">IF(R$25&gt;$E28,"",
IF(R$25=$E28,MIN(R$13,$F28),
MIN(MIN($F28,SUM(OFFSET(R$13,,,,MAX($25:$25)+1-R$25)))-SUM(OFFSET(S28,,,,MAX($25:$25)-R$25)),R$13-SUM(R$26:R27))))</f>
        <v/>
      </c>
      <c r="S28" s="34" t="str">
        <f ca="1">IF(S$25&gt;$E28,"",
IF(S$25=$E28,MIN(S$13,$F28),
MIN(MIN($F28,SUM(OFFSET(S$13,,,,MAX($25:$25)+1-S$25)))-SUM(OFFSET(T28,,,,MAX($25:$25)-S$25)),S$13-SUM(S$26:S27))))</f>
        <v/>
      </c>
    </row>
    <row r="29" spans="3:19" ht="12.75" x14ac:dyDescent="0.2">
      <c r="E29" s="28">
        <f t="shared" si="2"/>
        <v>3</v>
      </c>
      <c r="F29" s="62">
        <f t="shared" ca="1" si="3"/>
        <v>7</v>
      </c>
      <c r="G29" s="23"/>
      <c r="H29" s="23"/>
      <c r="I29" s="60">
        <f ca="1">(ROUND($F29-SUM(OFFSET($J29,,,,$E29)),Rounding_Accuracy)&lt;&gt;0)*1</f>
        <v>0</v>
      </c>
      <c r="J29" s="34">
        <f ca="1">IF(J$25&gt;$E29,"",
IF(J$25=$E29,MIN(J$13,$F29),
MIN(MIN($F29,SUM(OFFSET(J$13,,,,MAX($25:$25)+1-J$25)))-SUM(OFFSET(K29,,,,MAX($25:$25)-J$25)),J$13-SUM(J$26:J28))))</f>
        <v>0</v>
      </c>
      <c r="K29" s="34">
        <f ca="1">IF(K$25&gt;$E29,"",
IF(K$25=$E29,MIN(K$13,$F29),
MIN(MIN($F29,SUM(OFFSET(K$13,,,,MAX($25:$25)+1-K$25)))-SUM(OFFSET(L29,,,,MAX($25:$25)-K$25)),K$13-SUM(K$26:K28))))</f>
        <v>2</v>
      </c>
      <c r="L29" s="34">
        <f ca="1">IF(L$25&gt;$E29,"",
IF(L$25=$E29,MIN(L$13,$F29),
MIN(MIN($F29,SUM(OFFSET(L$13,,,,MAX($25:$25)+1-L$25)))-SUM(OFFSET(M29,,,,MAX($25:$25)-L$25)),L$13-SUM(L$26:L28))))</f>
        <v>5</v>
      </c>
      <c r="M29" s="34" t="str">
        <f ca="1">IF(M$25&gt;$E29,"",
IF(M$25=$E29,MIN(M$13,$F29),
MIN(MIN($F29,SUM(OFFSET(M$13,,,,MAX($25:$25)+1-M$25)))-SUM(OFFSET(N29,,,,MAX($25:$25)-M$25)),M$13-SUM(M$26:M28))))</f>
        <v/>
      </c>
      <c r="N29" s="34" t="str">
        <f ca="1">IF(N$25&gt;$E29,"",
IF(N$25=$E29,MIN(N$13,$F29),
MIN(MIN($F29,SUM(OFFSET(N$13,,,,MAX($25:$25)+1-N$25)))-SUM(OFFSET(O29,,,,MAX($25:$25)-N$25)),N$13-SUM(N$26:N28))))</f>
        <v/>
      </c>
      <c r="O29" s="34" t="str">
        <f ca="1">IF(O$25&gt;$E29,"",
IF(O$25=$E29,MIN(O$13,$F29),
MIN(MIN($F29,SUM(OFFSET(O$13,,,,MAX($25:$25)+1-O$25)))-SUM(OFFSET(P29,,,,MAX($25:$25)-O$25)),O$13-SUM(O$26:O28))))</f>
        <v/>
      </c>
      <c r="P29" s="34" t="str">
        <f ca="1">IF(P$25&gt;$E29,"",
IF(P$25=$E29,MIN(P$13,$F29),
MIN(MIN($F29,SUM(OFFSET(P$13,,,,MAX($25:$25)+1-P$25)))-SUM(OFFSET(Q29,,,,MAX($25:$25)-P$25)),P$13-SUM(P$26:P28))))</f>
        <v/>
      </c>
      <c r="Q29" s="34" t="str">
        <f ca="1">IF(Q$25&gt;$E29,"",
IF(Q$25=$E29,MIN(Q$13,$F29),
MIN(MIN($F29,SUM(OFFSET(Q$13,,,,MAX($25:$25)+1-Q$25)))-SUM(OFFSET(R29,,,,MAX($25:$25)-Q$25)),Q$13-SUM(Q$26:Q28))))</f>
        <v/>
      </c>
      <c r="R29" s="34" t="str">
        <f ca="1">IF(R$25&gt;$E29,"",
IF(R$25=$E29,MIN(R$13,$F29),
MIN(MIN($F29,SUM(OFFSET(R$13,,,,MAX($25:$25)+1-R$25)))-SUM(OFFSET(S29,,,,MAX($25:$25)-R$25)),R$13-SUM(R$26:R28))))</f>
        <v/>
      </c>
      <c r="S29" s="34" t="str">
        <f ca="1">IF(S$25&gt;$E29,"",
IF(S$25=$E29,MIN(S$13,$F29),
MIN(MIN($F29,SUM(OFFSET(S$13,,,,MAX($25:$25)+1-S$25)))-SUM(OFFSET(T29,,,,MAX($25:$25)-S$25)),S$13-SUM(S$26:S28))))</f>
        <v/>
      </c>
    </row>
    <row r="30" spans="3:19" ht="12.75" x14ac:dyDescent="0.2">
      <c r="E30" s="28">
        <f t="shared" si="2"/>
        <v>4</v>
      </c>
      <c r="F30" s="62">
        <f t="shared" ca="1" si="3"/>
        <v>5</v>
      </c>
      <c r="G30" s="23"/>
      <c r="H30" s="23"/>
      <c r="I30" s="60">
        <f ca="1">(ROUND($F30-SUM(OFFSET($J30,,,,$E30)),Rounding_Accuracy)&lt;&gt;0)*1</f>
        <v>0</v>
      </c>
      <c r="J30" s="34">
        <f ca="1">IF(J$25&gt;$E30,"",
IF(J$25=$E30,MIN(J$13,$F30),
MIN(MIN($F30,SUM(OFFSET(J$13,,,,MAX($25:$25)+1-J$25)))-SUM(OFFSET(K30,,,,MAX($25:$25)-J$25)),J$13-SUM(J$26:J29))))</f>
        <v>0</v>
      </c>
      <c r="K30" s="34">
        <f ca="1">IF(K$25&gt;$E30,"",
IF(K$25=$E30,MIN(K$13,$F30),
MIN(MIN($F30,SUM(OFFSET(K$13,,,,MAX($25:$25)+1-K$25)))-SUM(OFFSET(L30,,,,MAX($25:$25)-K$25)),K$13-SUM(K$26:K29))))</f>
        <v>0</v>
      </c>
      <c r="L30" s="34">
        <f ca="1">IF(L$25&gt;$E30,"",
IF(L$25=$E30,MIN(L$13,$F30),
MIN(MIN($F30,SUM(OFFSET(L$13,,,,MAX($25:$25)+1-L$25)))-SUM(OFFSET(M30,,,,MAX($25:$25)-L$25)),L$13-SUM(L$26:L29))))</f>
        <v>0</v>
      </c>
      <c r="M30" s="34">
        <f ca="1">IF(M$25&gt;$E30,"",
IF(M$25=$E30,MIN(M$13,$F30),
MIN(MIN($F30,SUM(OFFSET(M$13,,,,MAX($25:$25)+1-M$25)))-SUM(OFFSET(N30,,,,MAX($25:$25)-M$25)),M$13-SUM(M$26:M29))))</f>
        <v>5</v>
      </c>
      <c r="N30" s="34" t="str">
        <f ca="1">IF(N$25&gt;$E30,"",
IF(N$25=$E30,MIN(N$13,$F30),
MIN(MIN($F30,SUM(OFFSET(N$13,,,,MAX($25:$25)+1-N$25)))-SUM(OFFSET(O30,,,,MAX($25:$25)-N$25)),N$13-SUM(N$26:N29))))</f>
        <v/>
      </c>
      <c r="O30" s="34" t="str">
        <f ca="1">IF(O$25&gt;$E30,"",
IF(O$25=$E30,MIN(O$13,$F30),
MIN(MIN($F30,SUM(OFFSET(O$13,,,,MAX($25:$25)+1-O$25)))-SUM(OFFSET(P30,,,,MAX($25:$25)-O$25)),O$13-SUM(O$26:O29))))</f>
        <v/>
      </c>
      <c r="P30" s="34" t="str">
        <f ca="1">IF(P$25&gt;$E30,"",
IF(P$25=$E30,MIN(P$13,$F30),
MIN(MIN($F30,SUM(OFFSET(P$13,,,,MAX($25:$25)+1-P$25)))-SUM(OFFSET(Q30,,,,MAX($25:$25)-P$25)),P$13-SUM(P$26:P29))))</f>
        <v/>
      </c>
      <c r="Q30" s="34" t="str">
        <f ca="1">IF(Q$25&gt;$E30,"",
IF(Q$25=$E30,MIN(Q$13,$F30),
MIN(MIN($F30,SUM(OFFSET(Q$13,,,,MAX($25:$25)+1-Q$25)))-SUM(OFFSET(R30,,,,MAX($25:$25)-Q$25)),Q$13-SUM(Q$26:Q29))))</f>
        <v/>
      </c>
      <c r="R30" s="34" t="str">
        <f ca="1">IF(R$25&gt;$E30,"",
IF(R$25=$E30,MIN(R$13,$F30),
MIN(MIN($F30,SUM(OFFSET(R$13,,,,MAX($25:$25)+1-R$25)))-SUM(OFFSET(S30,,,,MAX($25:$25)-R$25)),R$13-SUM(R$26:R29))))</f>
        <v/>
      </c>
      <c r="S30" s="34" t="str">
        <f ca="1">IF(S$25&gt;$E30,"",
IF(S$25=$E30,MIN(S$13,$F30),
MIN(MIN($F30,SUM(OFFSET(S$13,,,,MAX($25:$25)+1-S$25)))-SUM(OFFSET(T30,,,,MAX($25:$25)-S$25)),S$13-SUM(S$26:S29))))</f>
        <v/>
      </c>
    </row>
    <row r="31" spans="3:19" ht="12.75" x14ac:dyDescent="0.2">
      <c r="E31" s="28">
        <f t="shared" si="2"/>
        <v>5</v>
      </c>
      <c r="F31" s="62">
        <f t="shared" ca="1" si="3"/>
        <v>9</v>
      </c>
      <c r="G31" s="23"/>
      <c r="H31" s="23"/>
      <c r="I31" s="60">
        <f ca="1">(ROUND($F31-SUM(OFFSET($J31,,,,$E31)),Rounding_Accuracy)&lt;&gt;0)*1</f>
        <v>0</v>
      </c>
      <c r="J31" s="34">
        <f ca="1">IF(J$25&gt;$E31,"",
IF(J$25=$E31,MIN(J$13,$F31),
MIN(MIN($F31,SUM(OFFSET(J$13,,,,MAX($25:$25)+1-J$25)))-SUM(OFFSET(K31,,,,MAX($25:$25)-J$25)),J$13-SUM(J$26:J30))))</f>
        <v>0</v>
      </c>
      <c r="K31" s="34">
        <f ca="1">IF(K$25&gt;$E31,"",
IF(K$25=$E31,MIN(K$13,$F31),
MIN(MIN($F31,SUM(OFFSET(K$13,,,,MAX($25:$25)+1-K$25)))-SUM(OFFSET(L31,,,,MAX($25:$25)-K$25)),K$13-SUM(K$26:K30))))</f>
        <v>0</v>
      </c>
      <c r="L31" s="34">
        <f ca="1">IF(L$25&gt;$E31,"",
IF(L$25=$E31,MIN(L$13,$F31),
MIN(MIN($F31,SUM(OFFSET(L$13,,,,MAX($25:$25)+1-L$25)))-SUM(OFFSET(M31,,,,MAX($25:$25)-L$25)),L$13-SUM(L$26:L30))))</f>
        <v>0</v>
      </c>
      <c r="M31" s="34">
        <f ca="1">IF(M$25&gt;$E31,"",
IF(M$25=$E31,MIN(M$13,$F31),
MIN(MIN($F31,SUM(OFFSET(M$13,,,,MAX($25:$25)+1-M$25)))-SUM(OFFSET(N31,,,,MAX($25:$25)-M$25)),M$13-SUM(M$26:M30))))</f>
        <v>0</v>
      </c>
      <c r="N31" s="34">
        <f ca="1">IF(N$25&gt;$E31,"",
IF(N$25=$E31,MIN(N$13,$F31),
MIN(MIN($F31,SUM(OFFSET(N$13,,,,MAX($25:$25)+1-N$25)))-SUM(OFFSET(O31,,,,MAX($25:$25)-N$25)),N$13-SUM(N$26:N30))))</f>
        <v>9</v>
      </c>
      <c r="O31" s="34" t="str">
        <f ca="1">IF(O$25&gt;$E31,"",
IF(O$25=$E31,MIN(O$13,$F31),
MIN(MIN($F31,SUM(OFFSET(O$13,,,,MAX($25:$25)+1-O$25)))-SUM(OFFSET(P31,,,,MAX($25:$25)-O$25)),O$13-SUM(O$26:O30))))</f>
        <v/>
      </c>
      <c r="P31" s="34" t="str">
        <f ca="1">IF(P$25&gt;$E31,"",
IF(P$25=$E31,MIN(P$13,$F31),
MIN(MIN($F31,SUM(OFFSET(P$13,,,,MAX($25:$25)+1-P$25)))-SUM(OFFSET(Q31,,,,MAX($25:$25)-P$25)),P$13-SUM(P$26:P30))))</f>
        <v/>
      </c>
      <c r="Q31" s="34" t="str">
        <f ca="1">IF(Q$25&gt;$E31,"",
IF(Q$25=$E31,MIN(Q$13,$F31),
MIN(MIN($F31,SUM(OFFSET(Q$13,,,,MAX($25:$25)+1-Q$25)))-SUM(OFFSET(R31,,,,MAX($25:$25)-Q$25)),Q$13-SUM(Q$26:Q30))))</f>
        <v/>
      </c>
      <c r="R31" s="34" t="str">
        <f ca="1">IF(R$25&gt;$E31,"",
IF(R$25=$E31,MIN(R$13,$F31),
MIN(MIN($F31,SUM(OFFSET(R$13,,,,MAX($25:$25)+1-R$25)))-SUM(OFFSET(S31,,,,MAX($25:$25)-R$25)),R$13-SUM(R$26:R30))))</f>
        <v/>
      </c>
      <c r="S31" s="34" t="str">
        <f ca="1">IF(S$25&gt;$E31,"",
IF(S$25=$E31,MIN(S$13,$F31),
MIN(MIN($F31,SUM(OFFSET(S$13,,,,MAX($25:$25)+1-S$25)))-SUM(OFFSET(T31,,,,MAX($25:$25)-S$25)),S$13-SUM(S$26:S30))))</f>
        <v/>
      </c>
    </row>
    <row r="32" spans="3:19" ht="12.75" x14ac:dyDescent="0.2">
      <c r="E32" s="28">
        <f t="shared" si="2"/>
        <v>6</v>
      </c>
      <c r="F32" s="62">
        <f t="shared" ca="1" si="3"/>
        <v>18</v>
      </c>
      <c r="G32" s="23"/>
      <c r="H32" s="23"/>
      <c r="I32" s="60">
        <f ca="1">(ROUND($F32-SUM(OFFSET($J32,,,,$E32)),Rounding_Accuracy)&lt;&gt;0)*1</f>
        <v>0</v>
      </c>
      <c r="J32" s="34">
        <f ca="1">IF(J$25&gt;$E32,"",
IF(J$25=$E32,MIN(J$13,$F32),
MIN(MIN($F32,SUM(OFFSET(J$13,,,,MAX($25:$25)+1-J$25)))-SUM(OFFSET(K32,,,,MAX($25:$25)-J$25)),J$13-SUM(J$26:J31))))</f>
        <v>0</v>
      </c>
      <c r="K32" s="34">
        <f ca="1">IF(K$25&gt;$E32,"",
IF(K$25=$E32,MIN(K$13,$F32),
MIN(MIN($F32,SUM(OFFSET(K$13,,,,MAX($25:$25)+1-K$25)))-SUM(OFFSET(L32,,,,MAX($25:$25)-K$25)),K$13-SUM(K$26:K31))))</f>
        <v>3</v>
      </c>
      <c r="L32" s="34">
        <f ca="1">IF(L$25&gt;$E32,"",
IF(L$25=$E32,MIN(L$13,$F32),
MIN(MIN($F32,SUM(OFFSET(L$13,,,,MAX($25:$25)+1-L$25)))-SUM(OFFSET(M32,,,,MAX($25:$25)-L$25)),L$13-SUM(L$26:L31))))</f>
        <v>0</v>
      </c>
      <c r="M32" s="34">
        <f ca="1">IF(M$25&gt;$E32,"",
IF(M$25=$E32,MIN(M$13,$F32),
MIN(MIN($F32,SUM(OFFSET(M$13,,,,MAX($25:$25)+1-M$25)))-SUM(OFFSET(N32,,,,MAX($25:$25)-M$25)),M$13-SUM(M$26:M31))))</f>
        <v>3</v>
      </c>
      <c r="N32" s="34">
        <f ca="1">IF(N$25&gt;$E32,"",
IF(N$25=$E32,MIN(N$13,$F32),
MIN(MIN($F32,SUM(OFFSET(N$13,,,,MAX($25:$25)+1-N$25)))-SUM(OFFSET(O32,,,,MAX($25:$25)-N$25)),N$13-SUM(N$26:N31))))</f>
        <v>8</v>
      </c>
      <c r="O32" s="34">
        <f ca="1">IF(O$25&gt;$E32,"",
IF(O$25=$E32,MIN(O$13,$F32),
MIN(MIN($F32,SUM(OFFSET(O$13,,,,MAX($25:$25)+1-O$25)))-SUM(OFFSET(P32,,,,MAX($25:$25)-O$25)),O$13-SUM(O$26:O31))))</f>
        <v>4</v>
      </c>
      <c r="P32" s="34" t="str">
        <f ca="1">IF(P$25&gt;$E32,"",
IF(P$25=$E32,MIN(P$13,$F32),
MIN(MIN($F32,SUM(OFFSET(P$13,,,,MAX($25:$25)+1-P$25)))-SUM(OFFSET(Q32,,,,MAX($25:$25)-P$25)),P$13-SUM(P$26:P31))))</f>
        <v/>
      </c>
      <c r="Q32" s="34" t="str">
        <f ca="1">IF(Q$25&gt;$E32,"",
IF(Q$25=$E32,MIN(Q$13,$F32),
MIN(MIN($F32,SUM(OFFSET(Q$13,,,,MAX($25:$25)+1-Q$25)))-SUM(OFFSET(R32,,,,MAX($25:$25)-Q$25)),Q$13-SUM(Q$26:Q31))))</f>
        <v/>
      </c>
      <c r="R32" s="34" t="str">
        <f ca="1">IF(R$25&gt;$E32,"",
IF(R$25=$E32,MIN(R$13,$F32),
MIN(MIN($F32,SUM(OFFSET(R$13,,,,MAX($25:$25)+1-R$25)))-SUM(OFFSET(S32,,,,MAX($25:$25)-R$25)),R$13-SUM(R$26:R31))))</f>
        <v/>
      </c>
      <c r="S32" s="34" t="str">
        <f ca="1">IF(S$25&gt;$E32,"",
IF(S$25=$E32,MIN(S$13,$F32),
MIN(MIN($F32,SUM(OFFSET(S$13,,,,MAX($25:$25)+1-S$25)))-SUM(OFFSET(T32,,,,MAX($25:$25)-S$25)),S$13-SUM(S$26:S31))))</f>
        <v/>
      </c>
    </row>
    <row r="33" spans="5:19" ht="12.75" x14ac:dyDescent="0.2">
      <c r="E33" s="28">
        <f t="shared" si="2"/>
        <v>7</v>
      </c>
      <c r="F33" s="62">
        <f t="shared" ca="1" si="3"/>
        <v>5</v>
      </c>
      <c r="G33" s="23"/>
      <c r="H33" s="23"/>
      <c r="I33" s="60">
        <f ca="1">(ROUND($F33-SUM(OFFSET($J33,,,,$E33)),Rounding_Accuracy)&lt;&gt;0)*1</f>
        <v>0</v>
      </c>
      <c r="J33" s="34">
        <f ca="1">IF(J$25&gt;$E33,"",
IF(J$25=$E33,MIN(J$13,$F33),
MIN(MIN($F33,SUM(OFFSET(J$13,,,,MAX($25:$25)+1-J$25)))-SUM(OFFSET(K33,,,,MAX($25:$25)-J$25)),J$13-SUM(J$26:J32))))</f>
        <v>0</v>
      </c>
      <c r="K33" s="34">
        <f ca="1">IF(K$25&gt;$E33,"",
IF(K$25=$E33,MIN(K$13,$F33),
MIN(MIN($F33,SUM(OFFSET(K$13,,,,MAX($25:$25)+1-K$25)))-SUM(OFFSET(L33,,,,MAX($25:$25)-K$25)),K$13-SUM(K$26:K32))))</f>
        <v>0</v>
      </c>
      <c r="L33" s="34">
        <f ca="1">IF(L$25&gt;$E33,"",
IF(L$25=$E33,MIN(L$13,$F33),
MIN(MIN($F33,SUM(OFFSET(L$13,,,,MAX($25:$25)+1-L$25)))-SUM(OFFSET(M33,,,,MAX($25:$25)-L$25)),L$13-SUM(L$26:L32))))</f>
        <v>0</v>
      </c>
      <c r="M33" s="34">
        <f ca="1">IF(M$25&gt;$E33,"",
IF(M$25=$E33,MIN(M$13,$F33),
MIN(MIN($F33,SUM(OFFSET(M$13,,,,MAX($25:$25)+1-M$25)))-SUM(OFFSET(N33,,,,MAX($25:$25)-M$25)),M$13-SUM(M$26:M32))))</f>
        <v>0</v>
      </c>
      <c r="N33" s="34">
        <f ca="1">IF(N$25&gt;$E33,"",
IF(N$25=$E33,MIN(N$13,$F33),
MIN(MIN($F33,SUM(OFFSET(N$13,,,,MAX($25:$25)+1-N$25)))-SUM(OFFSET(O33,,,,MAX($25:$25)-N$25)),N$13-SUM(N$26:N32))))</f>
        <v>0</v>
      </c>
      <c r="O33" s="34">
        <f ca="1">IF(O$25&gt;$E33,"",
IF(O$25=$E33,MIN(O$13,$F33),
MIN(MIN($F33,SUM(OFFSET(O$13,,,,MAX($25:$25)+1-O$25)))-SUM(OFFSET(P33,,,,MAX($25:$25)-O$25)),O$13-SUM(O$26:O32))))</f>
        <v>0</v>
      </c>
      <c r="P33" s="34">
        <f ca="1">IF(P$25&gt;$E33,"",
IF(P$25=$E33,MIN(P$13,$F33),
MIN(MIN($F33,SUM(OFFSET(P$13,,,,MAX($25:$25)+1-P$25)))-SUM(OFFSET(Q33,,,,MAX($25:$25)-P$25)),P$13-SUM(P$26:P32))))</f>
        <v>5</v>
      </c>
      <c r="Q33" s="34" t="str">
        <f ca="1">IF(Q$25&gt;$E33,"",
IF(Q$25=$E33,MIN(Q$13,$F33),
MIN(MIN($F33,SUM(OFFSET(Q$13,,,,MAX($25:$25)+1-Q$25)))-SUM(OFFSET(R33,,,,MAX($25:$25)-Q$25)),Q$13-SUM(Q$26:Q32))))</f>
        <v/>
      </c>
      <c r="R33" s="34" t="str">
        <f ca="1">IF(R$25&gt;$E33,"",
IF(R$25=$E33,MIN(R$13,$F33),
MIN(MIN($F33,SUM(OFFSET(R$13,,,,MAX($25:$25)+1-R$25)))-SUM(OFFSET(S33,,,,MAX($25:$25)-R$25)),R$13-SUM(R$26:R32))))</f>
        <v/>
      </c>
      <c r="S33" s="34" t="str">
        <f ca="1">IF(S$25&gt;$E33,"",
IF(S$25=$E33,MIN(S$13,$F33),
MIN(MIN($F33,SUM(OFFSET(S$13,,,,MAX($25:$25)+1-S$25)))-SUM(OFFSET(T33,,,,MAX($25:$25)-S$25)),S$13-SUM(S$26:S32))))</f>
        <v/>
      </c>
    </row>
    <row r="34" spans="5:19" ht="12.75" x14ac:dyDescent="0.2">
      <c r="E34" s="28">
        <f t="shared" si="2"/>
        <v>8</v>
      </c>
      <c r="F34" s="62">
        <f t="shared" ca="1" si="3"/>
        <v>14</v>
      </c>
      <c r="G34" s="23"/>
      <c r="H34" s="23"/>
      <c r="I34" s="60">
        <f ca="1">(ROUND($F34-SUM(OFFSET($J34,,,,$E34)),Rounding_Accuracy)&lt;&gt;0)*1</f>
        <v>0</v>
      </c>
      <c r="J34" s="34">
        <f ca="1">IF(J$25&gt;$E34,"",
IF(J$25=$E34,MIN(J$13,$F34),
MIN(MIN($F34,SUM(OFFSET(J$13,,,,MAX($25:$25)+1-J$25)))-SUM(OFFSET(K34,,,,MAX($25:$25)-J$25)),J$13-SUM(J$26:J33))))</f>
        <v>0</v>
      </c>
      <c r="K34" s="34">
        <f ca="1">IF(K$25&gt;$E34,"",
IF(K$25=$E34,MIN(K$13,$F34),
MIN(MIN($F34,SUM(OFFSET(K$13,,,,MAX($25:$25)+1-K$25)))-SUM(OFFSET(L34,,,,MAX($25:$25)-K$25)),K$13-SUM(K$26:K33))))</f>
        <v>0</v>
      </c>
      <c r="L34" s="34">
        <f ca="1">IF(L$25&gt;$E34,"",
IF(L$25=$E34,MIN(L$13,$F34),
MIN(MIN($F34,SUM(OFFSET(L$13,,,,MAX($25:$25)+1-L$25)))-SUM(OFFSET(M34,,,,MAX($25:$25)-L$25)),L$13-SUM(L$26:L33))))</f>
        <v>0</v>
      </c>
      <c r="M34" s="34">
        <f ca="1">IF(M$25&gt;$E34,"",
IF(M$25=$E34,MIN(M$13,$F34),
MIN(MIN($F34,SUM(OFFSET(M$13,,,,MAX($25:$25)+1-M$25)))-SUM(OFFSET(N34,,,,MAX($25:$25)-M$25)),M$13-SUM(M$26:M33))))</f>
        <v>0</v>
      </c>
      <c r="N34" s="34">
        <f ca="1">IF(N$25&gt;$E34,"",
IF(N$25=$E34,MIN(N$13,$F34),
MIN(MIN($F34,SUM(OFFSET(N$13,,,,MAX($25:$25)+1-N$25)))-SUM(OFFSET(O34,,,,MAX($25:$25)-N$25)),N$13-SUM(N$26:N33))))</f>
        <v>0</v>
      </c>
      <c r="O34" s="34">
        <f ca="1">IF(O$25&gt;$E34,"",
IF(O$25=$E34,MIN(O$13,$F34),
MIN(MIN($F34,SUM(OFFSET(O$13,,,,MAX($25:$25)+1-O$25)))-SUM(OFFSET(P34,,,,MAX($25:$25)-O$25)),O$13-SUM(O$26:O33))))</f>
        <v>0</v>
      </c>
      <c r="P34" s="34">
        <f ca="1">IF(P$25&gt;$E34,"",
IF(P$25=$E34,MIN(P$13,$F34),
MIN(MIN($F34,SUM(OFFSET(P$13,,,,MAX($25:$25)+1-P$25)))-SUM(OFFSET(Q34,,,,MAX($25:$25)-P$25)),P$13-SUM(P$26:P33))))</f>
        <v>7</v>
      </c>
      <c r="Q34" s="34">
        <f ca="1">IF(Q$25&gt;$E34,"",
IF(Q$25=$E34,MIN(Q$13,$F34),
MIN(MIN($F34,SUM(OFFSET(Q$13,,,,MAX($25:$25)+1-Q$25)))-SUM(OFFSET(R34,,,,MAX($25:$25)-Q$25)),Q$13-SUM(Q$26:Q33))))</f>
        <v>7</v>
      </c>
      <c r="R34" s="34" t="str">
        <f ca="1">IF(R$25&gt;$E34,"",
IF(R$25=$E34,MIN(R$13,$F34),
MIN(MIN($F34,SUM(OFFSET(R$13,,,,MAX($25:$25)+1-R$25)))-SUM(OFFSET(S34,,,,MAX($25:$25)-R$25)),R$13-SUM(R$26:R33))))</f>
        <v/>
      </c>
      <c r="S34" s="34" t="str">
        <f ca="1">IF(S$25&gt;$E34,"",
IF(S$25=$E34,MIN(S$13,$F34),
MIN(MIN($F34,SUM(OFFSET(S$13,,,,MAX($25:$25)+1-S$25)))-SUM(OFFSET(T34,,,,MAX($25:$25)-S$25)),S$13-SUM(S$26:S33))))</f>
        <v/>
      </c>
    </row>
    <row r="35" spans="5:19" ht="12.75" x14ac:dyDescent="0.2">
      <c r="E35" s="28">
        <f t="shared" si="2"/>
        <v>9</v>
      </c>
      <c r="F35" s="62">
        <f t="shared" ca="1" si="3"/>
        <v>13</v>
      </c>
      <c r="G35" s="23"/>
      <c r="H35" s="23"/>
      <c r="I35" s="60">
        <f ca="1">(ROUND($F35-SUM(OFFSET($J35,,,,$E35)),Rounding_Accuracy)&lt;&gt;0)*1</f>
        <v>0</v>
      </c>
      <c r="J35" s="34">
        <f ca="1">IF(J$25&gt;$E35,"",
IF(J$25=$E35,MIN(J$13,$F35),
MIN(MIN($F35,SUM(OFFSET(J$13,,,,MAX($25:$25)+1-J$25)))-SUM(OFFSET(K35,,,,MAX($25:$25)-J$25)),J$13-SUM(J$26:J34))))</f>
        <v>0</v>
      </c>
      <c r="K35" s="34">
        <f ca="1">IF(K$25&gt;$E35,"",
IF(K$25=$E35,MIN(K$13,$F35),
MIN(MIN($F35,SUM(OFFSET(K$13,,,,MAX($25:$25)+1-K$25)))-SUM(OFFSET(L35,,,,MAX($25:$25)-K$25)),K$13-SUM(K$26:K34))))</f>
        <v>1</v>
      </c>
      <c r="L35" s="34">
        <f ca="1">IF(L$25&gt;$E35,"",
IF(L$25=$E35,MIN(L$13,$F35),
MIN(MIN($F35,SUM(OFFSET(L$13,,,,MAX($25:$25)+1-L$25)))-SUM(OFFSET(M35,,,,MAX($25:$25)-L$25)),L$13-SUM(L$26:L34))))</f>
        <v>0</v>
      </c>
      <c r="M35" s="34">
        <f ca="1">IF(M$25&gt;$E35,"",
IF(M$25=$E35,MIN(M$13,$F35),
MIN(MIN($F35,SUM(OFFSET(M$13,,,,MAX($25:$25)+1-M$25)))-SUM(OFFSET(N35,,,,MAX($25:$25)-M$25)),M$13-SUM(M$26:M34))))</f>
        <v>0</v>
      </c>
      <c r="N35" s="34">
        <f ca="1">IF(N$25&gt;$E35,"",
IF(N$25=$E35,MIN(N$13,$F35),
MIN(MIN($F35,SUM(OFFSET(N$13,,,,MAX($25:$25)+1-N$25)))-SUM(OFFSET(O35,,,,MAX($25:$25)-N$25)),N$13-SUM(N$26:N34))))</f>
        <v>0</v>
      </c>
      <c r="O35" s="34">
        <f ca="1">IF(O$25&gt;$E35,"",
IF(O$25=$E35,MIN(O$13,$F35),
MIN(MIN($F35,SUM(OFFSET(O$13,,,,MAX($25:$25)+1-O$25)))-SUM(OFFSET(P35,,,,MAX($25:$25)-O$25)),O$13-SUM(O$26:O34))))</f>
        <v>0</v>
      </c>
      <c r="P35" s="34">
        <f ca="1">IF(P$25&gt;$E35,"",
IF(P$25=$E35,MIN(P$13,$F35),
MIN(MIN($F35,SUM(OFFSET(P$13,,,,MAX($25:$25)+1-P$25)))-SUM(OFFSET(Q35,,,,MAX($25:$25)-P$25)),P$13-SUM(P$26:P34))))</f>
        <v>7</v>
      </c>
      <c r="Q35" s="34">
        <f ca="1">IF(Q$25&gt;$E35,"",
IF(Q$25=$E35,MIN(Q$13,$F35),
MIN(MIN($F35,SUM(OFFSET(Q$13,,,,MAX($25:$25)+1-Q$25)))-SUM(OFFSET(R35,,,,MAX($25:$25)-Q$25)),Q$13-SUM(Q$26:Q34))))</f>
        <v>0</v>
      </c>
      <c r="R35" s="34">
        <f ca="1">IF(R$25&gt;$E35,"",
IF(R$25=$E35,MIN(R$13,$F35),
MIN(MIN($F35,SUM(OFFSET(R$13,,,,MAX($25:$25)+1-R$25)))-SUM(OFFSET(S35,,,,MAX($25:$25)-R$25)),R$13-SUM(R$26:R34))))</f>
        <v>5</v>
      </c>
      <c r="S35" s="34" t="str">
        <f ca="1">IF(S$25&gt;$E35,"",
IF(S$25=$E35,MIN(S$13,$F35),
MIN(MIN($F35,SUM(OFFSET(S$13,,,,MAX($25:$25)+1-S$25)))-SUM(OFFSET(T35,,,,MAX($25:$25)-S$25)),S$13-SUM(S$26:S34))))</f>
        <v/>
      </c>
    </row>
    <row r="36" spans="5:19" ht="12.75" x14ac:dyDescent="0.2">
      <c r="E36" s="28">
        <f t="shared" si="2"/>
        <v>10</v>
      </c>
      <c r="F36" s="62">
        <f t="shared" ca="1" si="3"/>
        <v>6</v>
      </c>
      <c r="G36" s="23"/>
      <c r="H36" s="23"/>
      <c r="I36" s="60">
        <f ca="1">(ROUND($F36-SUM(OFFSET($J36,,,,$E36)),Rounding_Accuracy)&lt;&gt;0)*1</f>
        <v>0</v>
      </c>
      <c r="J36" s="34">
        <f ca="1">IF(J$25&gt;$E36,"",
IF(J$25=$E36,MIN(J$13,$F36),
MIN(MIN($F36,SUM(OFFSET(J$13,,,,MAX($25:$25)+1-J$25)))-SUM(OFFSET(K36,,,,MAX($25:$25)-J$25)),J$13-SUM(J$26:J35))))</f>
        <v>1</v>
      </c>
      <c r="K36" s="34">
        <f ca="1">IF(K$25&gt;$E36,"",
IF(K$25=$E36,MIN(K$13,$F36),
MIN(MIN($F36,SUM(OFFSET(K$13,,,,MAX($25:$25)+1-K$25)))-SUM(OFFSET(L36,,,,MAX($25:$25)-K$25)),K$13-SUM(K$26:K35))))</f>
        <v>0</v>
      </c>
      <c r="L36" s="34">
        <f ca="1">IF(L$25&gt;$E36,"",
IF(L$25=$E36,MIN(L$13,$F36),
MIN(MIN($F36,SUM(OFFSET(L$13,,,,MAX($25:$25)+1-L$25)))-SUM(OFFSET(M36,,,,MAX($25:$25)-L$25)),L$13-SUM(L$26:L35))))</f>
        <v>0</v>
      </c>
      <c r="M36" s="34">
        <f ca="1">IF(M$25&gt;$E36,"",
IF(M$25=$E36,MIN(M$13,$F36),
MIN(MIN($F36,SUM(OFFSET(M$13,,,,MAX($25:$25)+1-M$25)))-SUM(OFFSET(N36,,,,MAX($25:$25)-M$25)),M$13-SUM(M$26:M35))))</f>
        <v>0</v>
      </c>
      <c r="N36" s="34">
        <f ca="1">IF(N$25&gt;$E36,"",
IF(N$25=$E36,MIN(N$13,$F36),
MIN(MIN($F36,SUM(OFFSET(N$13,,,,MAX($25:$25)+1-N$25)))-SUM(OFFSET(O36,,,,MAX($25:$25)-N$25)),N$13-SUM(N$26:N35))))</f>
        <v>0</v>
      </c>
      <c r="O36" s="34">
        <f ca="1">IF(O$25&gt;$E36,"",
IF(O$25=$E36,MIN(O$13,$F36),
MIN(MIN($F36,SUM(OFFSET(O$13,,,,MAX($25:$25)+1-O$25)))-SUM(OFFSET(P36,,,,MAX($25:$25)-O$25)),O$13-SUM(O$26:O35))))</f>
        <v>0</v>
      </c>
      <c r="P36" s="34">
        <f ca="1">IF(P$25&gt;$E36,"",
IF(P$25=$E36,MIN(P$13,$F36),
MIN(MIN($F36,SUM(OFFSET(P$13,,,,MAX($25:$25)+1-P$25)))-SUM(OFFSET(Q36,,,,MAX($25:$25)-P$25)),P$13-SUM(P$26:P35))))</f>
        <v>0</v>
      </c>
      <c r="Q36" s="34">
        <f ca="1">IF(Q$25&gt;$E36,"",
IF(Q$25=$E36,MIN(Q$13,$F36),
MIN(MIN($F36,SUM(OFFSET(Q$13,,,,MAX($25:$25)+1-Q$25)))-SUM(OFFSET(R36,,,,MAX($25:$25)-Q$25)),Q$13-SUM(Q$26:Q35))))</f>
        <v>0</v>
      </c>
      <c r="R36" s="34">
        <f ca="1">IF(R$25&gt;$E36,"",
IF(R$25=$E36,MIN(R$13,$F36),
MIN(MIN($F36,SUM(OFFSET(R$13,,,,MAX($25:$25)+1-R$25)))-SUM(OFFSET(S36,,,,MAX($25:$25)-R$25)),R$13-SUM(R$26:R35))))</f>
        <v>0</v>
      </c>
      <c r="S36" s="34">
        <f ca="1">IF(S$25&gt;$E36,"",
IF(S$25=$E36,MIN(S$13,$F36),
MIN(MIN($F36,SUM(OFFSET(S$13,,,,MAX($25:$25)+1-S$25)))-SUM(OFFSET(T36,,,,MAX($25:$25)-S$25)),S$13-SUM(S$26:S35))))</f>
        <v>5</v>
      </c>
    </row>
  </sheetData>
  <mergeCells count="1">
    <mergeCell ref="A3:E3"/>
  </mergeCells>
  <conditionalFormatting sqref="I4">
    <cfRule type="cellIs" dxfId="6" priority="3" operator="notEqual">
      <formula>0</formula>
    </cfRule>
  </conditionalFormatting>
  <conditionalFormatting sqref="I27:I36">
    <cfRule type="cellIs" dxfId="5" priority="2" operator="notEqual">
      <formula>0</formula>
    </cfRule>
  </conditionalFormatting>
  <conditionalFormatting sqref="I23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862ED3AA-910A-40EE-98A4-A573AEDD35F8}"/>
    <hyperlink ref="A3" location="HL_Navigator" display="Navigator" xr:uid="{380BC918-DABC-4BED-AED2-38BF6A64B393}"/>
    <hyperlink ref="I4" location="Overall_Error_Check" tooltip="Go to Overall Error Check" display="Overall_Error_Check" xr:uid="{A7BE2F98-FE55-4868-8691-AC0E20C122E1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0"/>
      <c r="J1" s="50"/>
    </row>
    <row r="2" spans="1:11" ht="18" x14ac:dyDescent="0.25">
      <c r="A2" s="16" t="str">
        <f ca="1">Model_Name</f>
        <v>SP LIFO Modelling.xlsm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 ca="1"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90</v>
      </c>
      <c r="I12" s="36">
        <f ca="1">HL_Rem_Stock_OK</f>
        <v>0</v>
      </c>
    </row>
    <row r="13" spans="1:11" ht="14.25" outlineLevel="1" x14ac:dyDescent="0.2">
      <c r="I13" s="36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 ca="1"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:I13">
    <cfRule type="cellIs" dxfId="2" priority="4" operator="notEqual">
      <formula>0</formula>
    </cfRule>
  </conditionalFormatting>
  <conditionalFormatting sqref="I12:I13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Rem_Stock_OK" display="HL_Rem_Stock_OK" xr:uid="{8CF331F5-3C2E-4CC1-8F89-E020706A1F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28</vt:i4>
      </vt:variant>
    </vt:vector>
  </HeadingPairs>
  <TitlesOfParts>
    <vt:vector size="36" baseType="lpstr">
      <vt:lpstr>Cover</vt:lpstr>
      <vt:lpstr>Navigator</vt:lpstr>
      <vt:lpstr>Style Guide</vt:lpstr>
      <vt:lpstr>Model Parameters</vt:lpstr>
      <vt:lpstr>Template Sheet</vt:lpstr>
      <vt:lpstr>Remaining Stock Method</vt:lpstr>
      <vt:lpstr>Purchase Value Method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'Purchase Value Method'!HL_7</vt:lpstr>
      <vt:lpstr>'Remaining Stock Method'!HL_7</vt:lpstr>
      <vt:lpstr>HL_7</vt:lpstr>
      <vt:lpstr>HL_8</vt:lpstr>
      <vt:lpstr>HL_Model_Parameters</vt:lpstr>
      <vt:lpstr>HL_Navigator</vt:lpstr>
      <vt:lpstr>'Purchase Value Method'!HL_Rem_Stock_OK</vt:lpstr>
      <vt:lpstr>HL_Rem_Stock_OK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2022-07-17T09:11:21Z</dcterms:modified>
</cp:coreProperties>
</file>