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ICAEW\Blog 041 - Historical vs Actual vs Forecast\"/>
    </mc:Choice>
  </mc:AlternateContent>
  <xr:revisionPtr revIDLastSave="0" documentId="8_{29F9FF3E-12EA-487C-8D76-0894B5D8B1E4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Historical v Actual v Forecast" sheetId="11" r:id="rId5"/>
    <sheet name="Error Checks" sheetId="5" r:id="rId6"/>
  </sheets>
  <definedNames>
    <definedName name="Client_Name">'Model Parameters'!$G$13</definedName>
    <definedName name="Days_in_Year">'Model Parameters'!$G$20</definedName>
    <definedName name="Days_in_Yr">'Model Parameters'!$G$20</definedName>
    <definedName name="HL_1">Cover!$A$3</definedName>
    <definedName name="HL_3">'Style Guide'!$A$3</definedName>
    <definedName name="HL_4">'Model Parameters'!$A$3</definedName>
    <definedName name="HL_5">'Historical v Actual v Forecast'!$A$3</definedName>
    <definedName name="HL_6">'Error Checks'!$A$3</definedName>
    <definedName name="HL_7">'Error Checks'!$A$3</definedName>
    <definedName name="HL_Model_Parameters">'Model Parameters'!$A$5</definedName>
    <definedName name="HL_Navigator">Navigator!$A$1</definedName>
    <definedName name="HL_Years_Allocated_OK">'Historical v Actual v Forecast'!$F$41</definedName>
    <definedName name="LU_Dates">'Historical v Actual v Forecast'!$G$12:$M$12</definedName>
    <definedName name="Model_Name">'Model Parameters'!$G$12</definedName>
    <definedName name="Months_in_Half_Yr">'Model Parameters'!$G$23</definedName>
    <definedName name="Months_in_Month">'Model Parameters'!$G$21</definedName>
    <definedName name="Months_in_Qtr">'Model Parameters'!$G$22</definedName>
    <definedName name="Months_in_Quarter">'Model Parameters'!$G$22</definedName>
    <definedName name="Months_in_Year">'Model Parameters'!$G$24</definedName>
    <definedName name="Overall_Error_Check">'Error Checks'!$I$17</definedName>
    <definedName name="Quarters_in_Year">'Model Parameters'!$G$25</definedName>
    <definedName name="Rounding_Accuracy">'Model Parameters'!$G$27</definedName>
    <definedName name="Thousand">'Model Parameters'!$G$32</definedName>
    <definedName name="Very_Large_Number">'Model Parameters'!$G$29</definedName>
    <definedName name="Very_Small_Number">'Model Parameters'!$G$30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1" l="1"/>
  <c r="E39" i="11"/>
  <c r="E37" i="11"/>
  <c r="G27" i="11"/>
  <c r="G25" i="11"/>
  <c r="E27" i="11"/>
  <c r="E26" i="11"/>
  <c r="E25" i="11"/>
  <c r="B6" i="11"/>
  <c r="B18" i="11"/>
  <c r="G12" i="11"/>
  <c r="H12" i="11"/>
  <c r="I12" i="11"/>
  <c r="J12" i="11"/>
  <c r="K12" i="11"/>
  <c r="L12" i="11"/>
  <c r="M12" i="11"/>
  <c r="M36" i="11"/>
  <c r="A1" i="11"/>
  <c r="D10" i="11"/>
  <c r="O25" i="11"/>
  <c r="O39" i="11"/>
  <c r="O38" i="11"/>
  <c r="O37" i="11"/>
  <c r="O43" i="11"/>
  <c r="O27" i="11"/>
  <c r="O53" i="11"/>
  <c r="B30" i="11"/>
  <c r="B46" i="11"/>
  <c r="D50" i="11"/>
  <c r="J52" i="11"/>
  <c r="H52" i="11"/>
  <c r="L52" i="11"/>
  <c r="G52" i="11"/>
  <c r="K52" i="11"/>
  <c r="I52" i="11"/>
  <c r="M52" i="11"/>
  <c r="K36" i="11"/>
  <c r="K38" i="11"/>
  <c r="J36" i="11"/>
  <c r="J39" i="11"/>
  <c r="I36" i="11"/>
  <c r="I38" i="11"/>
  <c r="L36" i="11"/>
  <c r="L37" i="11"/>
  <c r="H36" i="11"/>
  <c r="H38" i="11"/>
  <c r="G36" i="11"/>
  <c r="G39" i="11"/>
  <c r="M39" i="11"/>
  <c r="M38" i="11"/>
  <c r="A1" i="5"/>
  <c r="I39" i="11"/>
  <c r="I37" i="11"/>
  <c r="I43" i="11"/>
  <c r="I53" i="11"/>
  <c r="J37" i="11"/>
  <c r="J38" i="11"/>
  <c r="G37" i="11"/>
  <c r="G43" i="11"/>
  <c r="G53" i="11"/>
  <c r="G38" i="11"/>
  <c r="L38" i="11"/>
  <c r="H37" i="11"/>
  <c r="H43" i="11"/>
  <c r="H53" i="11"/>
  <c r="K37" i="11"/>
  <c r="H39" i="11"/>
  <c r="K39" i="11"/>
  <c r="M37" i="11"/>
  <c r="M43" i="11"/>
  <c r="L39" i="11"/>
  <c r="I37" i="4"/>
  <c r="I41" i="11"/>
  <c r="J41" i="11"/>
  <c r="J43" i="11"/>
  <c r="J53" i="11"/>
  <c r="G41" i="11"/>
  <c r="L43" i="11"/>
  <c r="L41" i="11"/>
  <c r="H41" i="11"/>
  <c r="M41" i="11"/>
  <c r="K41" i="11"/>
  <c r="K43" i="11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/>
  <c r="C5" i="1"/>
  <c r="G12" i="2"/>
  <c r="A2" i="11"/>
  <c r="B6" i="2"/>
  <c r="B16" i="2"/>
  <c r="K53" i="11"/>
  <c r="L53" i="11"/>
  <c r="M53" i="11"/>
  <c r="F41" i="11"/>
  <c r="I12" i="5"/>
  <c r="I17" i="5"/>
  <c r="I4" i="11"/>
  <c r="A2" i="2"/>
  <c r="A2" i="5"/>
  <c r="B56" i="4"/>
  <c r="A2" i="4"/>
  <c r="A2" i="3"/>
  <c r="C6" i="1"/>
  <c r="I4" i="2"/>
  <c r="F4" i="5"/>
  <c r="I4" i="4"/>
  <c r="G4" i="3"/>
</calcChain>
</file>

<file path=xl/sharedStrings.xml><?xml version="1.0" encoding="utf-8"?>
<sst xmlns="http://schemas.openxmlformats.org/spreadsheetml/2006/main" count="121" uniqueCount="90">
  <si>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</si>
  <si>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</si>
  <si>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</si>
  <si>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</si>
  <si>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</si>
  <si>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</si>
  <si>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</si>
  <si>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</si>
  <si>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</si>
  <si>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</si>
  <si>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</si>
  <si>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</si>
  <si>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</si>
  <si>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</si>
  <si>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</si>
  <si>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</si>
  <si>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</si>
  <si>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</si>
  <si>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</si>
  <si>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</si>
  <si>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</si>
  <si>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</si>
  <si>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</si>
  <si>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</si>
  <si>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</si>
  <si>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</si>
  <si>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</si>
  <si>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</si>
  <si>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</si>
  <si>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</si>
  <si>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</si>
  <si>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</si>
  <si>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</si>
  <si>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</si>
  <si>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</si>
  <si>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</si>
  <si>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</si>
  <si>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</si>
  <si>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</si>
  <si>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</si>
  <si>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</si>
  <si>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</si>
  <si>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</si>
  <si>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</si>
  <si>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</si>
  <si>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</si>
  <si>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</si>
  <si>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</si>
  <si>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</si>
  <si>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</si>
  <si>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</si>
  <si>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</si>
  <si>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</si>
  <si>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</si>
  <si>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</si>
  <si>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</si>
  <si>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</si>
  <si>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</si>
  <si>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</si>
  <si>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</si>
  <si>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</si>
  <si>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</si>
  <si>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</si>
  <si>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</si>
  <si>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</si>
  <si>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</si>
  <si>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</si>
  <si>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</si>
  <si>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</si>
  <si>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</si>
  <si>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Summary</t>
  </si>
  <si>
    <t>SumProduct Pty Limited</t>
  </si>
  <si>
    <t>Financial Data</t>
  </si>
  <si>
    <t>Historical</t>
  </si>
  <si>
    <t>Actual</t>
  </si>
  <si>
    <t>Forecast</t>
  </si>
  <si>
    <t>Timing of Periods</t>
  </si>
  <si>
    <t>Years</t>
  </si>
  <si>
    <t>Year</t>
  </si>
  <si>
    <t>&lt;- Change date here</t>
  </si>
  <si>
    <t>Flags</t>
  </si>
  <si>
    <t>Data</t>
  </si>
  <si>
    <t>Calculations</t>
  </si>
  <si>
    <t>Check</t>
  </si>
  <si>
    <t>Choice</t>
  </si>
  <si>
    <t>Outputs</t>
  </si>
  <si>
    <t>Summary Data</t>
  </si>
  <si>
    <t>Years Allocated OK</t>
  </si>
  <si>
    <t>Simple model to show how easy it is to combine calculations for historical, actual and forecasting purposes.</t>
  </si>
  <si>
    <t>Historical v Actual v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</si>
</sst>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8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33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0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0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</cellStyleXfs>
  <cellXfs count="79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8" fillId="0" borderId="3" xfId="13" applyAlignment="1">
      <alignment horizontal="center"/>
    </xf>
    <xf numFmtId="168" fontId="28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8" fillId="0" borderId="3" xfId="13" applyAlignment="1"/>
    <xf numFmtId="169" fontId="33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3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7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 applyBorder="1">
      <alignment horizontal="center"/>
    </xf>
    <xf numFmtId="180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/>
    <xf numFmtId="0" fontId="13" fillId="11" borderId="0" xfId="33">
      <alignment horizontal="center"/>
    </xf>
    <xf numFmtId="0" fontId="24" fillId="0" borderId="0" xfId="0" applyFont="1"/>
    <xf numFmtId="170" fontId="25" fillId="4" borderId="4" xfId="26" applyFont="1" applyFill="1" applyBorder="1" applyAlignment="1" applyProtection="1">
      <alignment horizontal="center"/>
      <protection locked="0"/>
    </xf>
    <xf numFmtId="169" fontId="33" fillId="5" borderId="4" xfId="18" applyAlignment="1">
      <alignment horizontal="center"/>
    </xf>
    <xf numFmtId="10" fontId="25" fillId="4" borderId="4" xfId="5" applyNumberFormat="1" applyFont="1" applyFill="1" applyBorder="1" applyAlignment="1" applyProtection="1">
      <alignment horizontal="center"/>
      <protection locked="0"/>
    </xf>
    <xf numFmtId="0" fontId="25" fillId="4" borderId="2" xfId="14" applyBorder="1" applyAlignment="1">
      <alignment horizontal="center"/>
      <protection locked="0"/>
    </xf>
    <xf numFmtId="0" fontId="32" fillId="0" borderId="0" xfId="25" quotePrefix="1" applyBorder="1"/>
    <xf numFmtId="170" fontId="28" fillId="0" borderId="3" xfId="26" applyFont="1" applyBorder="1" applyAlignment="1">
      <alignment horizontal="center"/>
    </xf>
    <xf numFmtId="166" fontId="34" fillId="10" borderId="2" xfId="0" applyNumberFormat="1" applyFont="1" applyFill="1" applyBorder="1" applyAlignment="1" applyProtection="1">
      <alignment horizontal="center"/>
      <protection locked="0"/>
    </xf>
    <xf numFmtId="166" fontId="34" fillId="12" borderId="2" xfId="0" applyNumberFormat="1" applyFont="1" applyFill="1" applyBorder="1" applyAlignment="1" applyProtection="1">
      <alignment horizontal="center"/>
      <protection locked="0"/>
    </xf>
    <xf numFmtId="0" fontId="32" fillId="0" borderId="0" xfId="25" applyNumberFormat="1" applyFill="1" applyBorder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 wrapText="1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8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;;;"/>
      <fill>
        <patternFill>
          <fgColor theme="0" tint="-0.24994659260841701"/>
          <bgColor theme="0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54"/>
    </row>
    <row r="3" spans="1:19" x14ac:dyDescent="0.2">
      <c r="A3" s="69" t="s">
        <v>1</v>
      </c>
    </row>
    <row r="5" spans="1:19" ht="20.25" x14ac:dyDescent="0.3">
      <c r="C5" s="45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SP Combining Historical, Actual and Forecast Data.xlsm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28.5" customHeight="1" x14ac:dyDescent="0.2">
      <c r="C17" s="70" t="s">
        <v>88</v>
      </c>
      <c r="D17" s="70"/>
      <c r="E17" s="70"/>
      <c r="F17" s="70"/>
      <c r="G17" s="70"/>
      <c r="H17" s="70"/>
      <c r="I17" s="70"/>
      <c r="J17" s="70"/>
    </row>
    <row r="18" spans="3:10" ht="12.75" x14ac:dyDescent="0.2">
      <c r="C18" s="71"/>
      <c r="D18" s="71"/>
      <c r="E18" s="71"/>
      <c r="F18" s="71"/>
      <c r="G18" s="71"/>
      <c r="H18" s="71"/>
      <c r="I18" s="71"/>
      <c r="J18" s="71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72" t="s">
        <v>22</v>
      </c>
      <c r="H21" s="72"/>
      <c r="I21" s="72"/>
      <c r="J21" s="8"/>
    </row>
    <row r="22" spans="3:10" ht="12.75" x14ac:dyDescent="0.2">
      <c r="C22" s="11" t="s">
        <v>23</v>
      </c>
      <c r="D22" s="10"/>
      <c r="E22" s="8"/>
      <c r="F22" s="8"/>
      <c r="G22" s="72" t="s">
        <v>24</v>
      </c>
      <c r="H22" s="72"/>
      <c r="I22" s="72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1</v>
      </c>
      <c r="F1" s="13"/>
      <c r="G1" s="13"/>
    </row>
    <row r="2" spans="1:24" ht="18" x14ac:dyDescent="0.25">
      <c r="A2" s="46" t="str">
        <f ca="1">Model_Name</f>
        <v>SP Combining Historical, Actual and Forecast Data.xlsm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 ca="1">Overall_Error_Check</f>
        <v>0</v>
      </c>
    </row>
    <row r="7" spans="1:24" ht="16.5" thickBot="1" x14ac:dyDescent="0.3">
      <c r="B7" s="47">
        <v>1</v>
      </c>
      <c r="C7" s="47" t="s">
        <v>25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69" t="s">
        <v>26</v>
      </c>
    </row>
    <row r="10" spans="1:24" x14ac:dyDescent="0.2">
      <c r="F10" s="69" t="s">
        <v>27</v>
      </c>
    </row>
    <row r="11" spans="1:24" x14ac:dyDescent="0.2">
      <c r="F11" s="69" t="s">
        <v>0</v>
      </c>
    </row>
    <row r="12" spans="1:24" x14ac:dyDescent="0.2">
      <c r="F12" s="69" t="s">
        <v>89</v>
      </c>
    </row>
    <row r="13" spans="1:24" x14ac:dyDescent="0.2">
      <c r="F13" s="69" t="s">
        <v>66</v>
      </c>
    </row>
    <row r="14" spans="1:24" x14ac:dyDescent="0.2">
      <c r="F14" s="55"/>
    </row>
    <row r="15" spans="1:24" x14ac:dyDescent="0.2">
      <c r="F15" s="55"/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9E425FC5-F59A-45C5-A512-E961AD25B272}"/>
    <hyperlink ref="F10" location="HL_3" display="Style Guide" xr:uid="{E58778E4-E33F-481A-A637-143D65473540}"/>
    <hyperlink ref="F11" location="HL_4" display="Model Parameters" xr:uid="{BA3E5432-EB18-40CE-99DF-FE802BB35004}"/>
    <hyperlink ref="F12" location="HL_5" display="Historical v Actual v Forecast" xr:uid="{ACF59B76-85FE-4D98-B578-0D799BFCFD05}"/>
    <hyperlink ref="F13" location="HL_6" display="Error Checks" xr:uid="{EA45DF40-0676-4E4C-97C0-6185EB6FD584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SP Combining Historical, Actual and Forecast Data.xlsm</v>
      </c>
    </row>
    <row r="3" spans="1:13" x14ac:dyDescent="0.2">
      <c r="A3" s="72" t="s">
        <v>1</v>
      </c>
      <c r="B3" s="72"/>
      <c r="C3" s="72"/>
      <c r="D3" s="72"/>
      <c r="E3" s="72"/>
    </row>
    <row r="4" spans="1:13" ht="14.25" x14ac:dyDescent="0.2">
      <c r="E4" t="s">
        <v>2</v>
      </c>
      <c r="I4" s="1">
        <f ca="1">Overall_Error_Check</f>
        <v>0</v>
      </c>
    </row>
    <row r="5" spans="1:13" x14ac:dyDescent="0.2">
      <c r="A5" s="54"/>
    </row>
    <row r="6" spans="1:13" ht="16.5" thickBot="1" x14ac:dyDescent="0.3">
      <c r="B6" s="47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74" t="s">
        <v>29</v>
      </c>
      <c r="D8" s="74"/>
      <c r="E8" s="74"/>
      <c r="F8" s="74"/>
      <c r="G8" s="74"/>
      <c r="H8" s="14"/>
      <c r="I8" s="14" t="s">
        <v>30</v>
      </c>
      <c r="J8" s="14"/>
      <c r="K8" s="14" t="s">
        <v>31</v>
      </c>
    </row>
    <row r="9" spans="1:13" outlineLevel="1" x14ac:dyDescent="0.2">
      <c r="C9" s="73"/>
      <c r="D9" s="73"/>
      <c r="E9" s="73"/>
      <c r="F9" s="73"/>
      <c r="G9" s="73"/>
      <c r="H9" s="44"/>
      <c r="I9" s="44"/>
      <c r="J9" s="17"/>
      <c r="K9" s="20"/>
    </row>
    <row r="10" spans="1:13" ht="20.25" outlineLevel="1" x14ac:dyDescent="0.3">
      <c r="C10" s="73" t="s">
        <v>32</v>
      </c>
      <c r="D10" s="73"/>
      <c r="E10" s="73"/>
      <c r="F10" s="73"/>
      <c r="G10" s="73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73" t="s">
        <v>5</v>
      </c>
      <c r="D11" s="73"/>
      <c r="E11" s="73"/>
      <c r="F11" s="73"/>
      <c r="G11" s="73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73"/>
      <c r="D12" s="73"/>
      <c r="E12" s="73"/>
      <c r="F12" s="73"/>
      <c r="G12" s="73"/>
      <c r="H12" s="15"/>
      <c r="I12" s="15"/>
      <c r="J12" s="17"/>
      <c r="K12" s="20"/>
    </row>
    <row r="13" spans="1:13" ht="16.5" outlineLevel="1" thickBot="1" x14ac:dyDescent="0.3">
      <c r="C13" s="73" t="s">
        <v>33</v>
      </c>
      <c r="D13" s="73"/>
      <c r="E13" s="73"/>
      <c r="F13" s="73"/>
      <c r="G13" s="73"/>
      <c r="H13" s="15"/>
      <c r="I13" s="43" t="str">
        <f>C13</f>
        <v>Header 1</v>
      </c>
      <c r="J13" s="17"/>
      <c r="K13" s="18" t="s">
        <v>33</v>
      </c>
    </row>
    <row r="14" spans="1:13" ht="17.25" outlineLevel="1" thickTop="1" x14ac:dyDescent="0.25">
      <c r="C14" s="73" t="s">
        <v>34</v>
      </c>
      <c r="D14" s="73"/>
      <c r="E14" s="73"/>
      <c r="F14" s="73"/>
      <c r="G14" s="73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73" t="s">
        <v>35</v>
      </c>
      <c r="D15" s="73"/>
      <c r="E15" s="73"/>
      <c r="F15" s="73"/>
      <c r="G15" s="73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73" t="s">
        <v>36</v>
      </c>
      <c r="D16" s="73"/>
      <c r="E16" s="73"/>
      <c r="F16" s="73"/>
      <c r="G16" s="73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73"/>
      <c r="D17" s="73"/>
      <c r="E17" s="73"/>
      <c r="F17" s="73"/>
      <c r="G17" s="73"/>
      <c r="H17" s="15"/>
      <c r="I17" s="15"/>
      <c r="J17" s="17"/>
      <c r="K17" s="20"/>
    </row>
    <row r="18" spans="2:14" ht="15" outlineLevel="1" x14ac:dyDescent="0.25">
      <c r="C18" s="73" t="s">
        <v>37</v>
      </c>
      <c r="D18" s="73"/>
      <c r="E18" s="73"/>
      <c r="F18" s="73"/>
      <c r="G18" s="73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73"/>
      <c r="D19" s="73"/>
      <c r="E19" s="73"/>
      <c r="F19" s="73"/>
      <c r="G19" s="73"/>
      <c r="H19" s="15"/>
      <c r="I19" s="15"/>
      <c r="J19" s="17"/>
      <c r="K19" s="20"/>
      <c r="N19" s="23"/>
    </row>
    <row r="20" spans="2:14" ht="15" outlineLevel="1" x14ac:dyDescent="0.25">
      <c r="C20" s="73" t="s">
        <v>38</v>
      </c>
      <c r="D20" s="73"/>
      <c r="E20" s="73"/>
      <c r="F20" s="73"/>
      <c r="G20" s="73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76" t="s">
        <v>29</v>
      </c>
      <c r="D25" s="76"/>
      <c r="E25" s="76"/>
      <c r="F25" s="76"/>
      <c r="G25" s="76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73"/>
      <c r="D26" s="73"/>
      <c r="E26" s="73"/>
      <c r="F26" s="73"/>
      <c r="G26" s="73"/>
      <c r="H26" s="44"/>
      <c r="I26" s="44"/>
      <c r="J26" s="17"/>
      <c r="K26" s="18"/>
    </row>
    <row r="27" spans="2:14" ht="15" outlineLevel="1" x14ac:dyDescent="0.25">
      <c r="C27" s="73" t="s">
        <v>40</v>
      </c>
      <c r="D27" s="73"/>
      <c r="E27" s="73"/>
      <c r="F27" s="73"/>
      <c r="G27" s="73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73"/>
      <c r="D28" s="73"/>
      <c r="E28" s="73"/>
      <c r="F28" s="73"/>
      <c r="G28" s="73"/>
      <c r="H28" s="15"/>
      <c r="I28" s="15"/>
      <c r="J28" s="15"/>
      <c r="K28" s="26"/>
    </row>
    <row r="29" spans="2:14" ht="15" outlineLevel="1" x14ac:dyDescent="0.25">
      <c r="C29" s="73" t="s">
        <v>41</v>
      </c>
      <c r="D29" s="73"/>
      <c r="E29" s="73"/>
      <c r="F29" s="73"/>
      <c r="G29" s="73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73"/>
      <c r="D30" s="73"/>
      <c r="E30" s="73"/>
      <c r="F30" s="73"/>
      <c r="G30" s="73"/>
      <c r="H30" s="15"/>
      <c r="I30" s="15"/>
      <c r="J30" s="15"/>
      <c r="K30" s="26"/>
    </row>
    <row r="31" spans="2:14" ht="15" outlineLevel="1" x14ac:dyDescent="0.25">
      <c r="C31" s="75" t="s">
        <v>42</v>
      </c>
      <c r="D31" s="75"/>
      <c r="E31" s="75"/>
      <c r="F31" s="75"/>
      <c r="G31" s="75"/>
      <c r="I31" s="28"/>
      <c r="K31" s="26" t="str">
        <f>C31</f>
        <v>Empty</v>
      </c>
    </row>
    <row r="32" spans="2:14" ht="15" outlineLevel="1" x14ac:dyDescent="0.25">
      <c r="C32" s="75"/>
      <c r="D32" s="75"/>
      <c r="E32" s="75"/>
      <c r="F32" s="75"/>
      <c r="G32" s="75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75" t="s">
        <v>44</v>
      </c>
      <c r="D35" s="75"/>
      <c r="E35" s="75"/>
      <c r="F35" s="75"/>
      <c r="G35" s="75"/>
      <c r="I35" s="12" t="s">
        <v>44</v>
      </c>
      <c r="K35" s="26" t="str">
        <f>C35</f>
        <v>Hyperlink</v>
      </c>
    </row>
    <row r="36" spans="3:11" ht="15" outlineLevel="1" x14ac:dyDescent="0.25">
      <c r="C36" s="75"/>
      <c r="D36" s="75"/>
      <c r="E36" s="75"/>
      <c r="F36" s="75"/>
      <c r="G36" s="75"/>
      <c r="K36" s="26"/>
    </row>
    <row r="37" spans="3:11" ht="15" outlineLevel="1" x14ac:dyDescent="0.25">
      <c r="C37" s="75" t="s">
        <v>45</v>
      </c>
      <c r="D37" s="75"/>
      <c r="E37" s="75"/>
      <c r="F37" s="75"/>
      <c r="G37" s="75"/>
      <c r="I37" s="30" t="str">
        <f>'Error Checks'!E12</f>
        <v>Years Allocated OK</v>
      </c>
      <c r="K37" s="26" t="str">
        <f>C37</f>
        <v>Internal Reference</v>
      </c>
    </row>
    <row r="38" spans="3:11" ht="15" outlineLevel="1" x14ac:dyDescent="0.25">
      <c r="C38" s="75"/>
      <c r="D38" s="75"/>
      <c r="E38" s="75"/>
      <c r="F38" s="75"/>
      <c r="G38" s="75"/>
      <c r="K38" s="26"/>
    </row>
    <row r="39" spans="3:11" ht="15" outlineLevel="1" x14ac:dyDescent="0.25">
      <c r="C39" s="75" t="s">
        <v>46</v>
      </c>
      <c r="D39" s="75"/>
      <c r="E39" s="75"/>
      <c r="F39" s="75"/>
      <c r="G39" s="75"/>
      <c r="I39" s="31">
        <v>77</v>
      </c>
      <c r="K39" s="26" t="s">
        <v>47</v>
      </c>
    </row>
    <row r="40" spans="3:11" ht="15" outlineLevel="1" x14ac:dyDescent="0.25">
      <c r="C40" s="75"/>
      <c r="D40" s="75"/>
      <c r="E40" s="75"/>
      <c r="F40" s="75"/>
      <c r="G40" s="75"/>
      <c r="K40" s="26"/>
    </row>
    <row r="41" spans="3:11" ht="15" outlineLevel="1" x14ac:dyDescent="0.25">
      <c r="C41" s="75" t="s">
        <v>48</v>
      </c>
      <c r="D41" s="75"/>
      <c r="E41" s="75"/>
      <c r="F41" s="75"/>
      <c r="G41" s="75"/>
      <c r="I41" s="32">
        <f>I39</f>
        <v>77</v>
      </c>
      <c r="K41" s="26" t="str">
        <f>C41</f>
        <v>Line Total</v>
      </c>
    </row>
    <row r="42" spans="3:11" ht="15" outlineLevel="1" x14ac:dyDescent="0.25">
      <c r="C42" s="75"/>
      <c r="D42" s="75"/>
      <c r="E42" s="75"/>
      <c r="F42" s="75"/>
      <c r="G42" s="75"/>
      <c r="K42" s="26"/>
    </row>
    <row r="43" spans="3:11" ht="15" outlineLevel="1" x14ac:dyDescent="0.25">
      <c r="C43" s="75" t="s">
        <v>49</v>
      </c>
      <c r="D43" s="75"/>
      <c r="E43" s="75"/>
      <c r="F43" s="75"/>
      <c r="G43" s="75"/>
      <c r="I43" s="33">
        <v>365</v>
      </c>
      <c r="K43" s="26" t="str">
        <f>C43</f>
        <v>Parameter</v>
      </c>
    </row>
    <row r="44" spans="3:11" ht="15" outlineLevel="1" x14ac:dyDescent="0.25">
      <c r="C44" s="75"/>
      <c r="D44" s="75"/>
      <c r="E44" s="75"/>
      <c r="F44" s="75"/>
      <c r="G44" s="75"/>
      <c r="K44" s="26"/>
    </row>
    <row r="45" spans="3:11" ht="15" outlineLevel="1" x14ac:dyDescent="0.25">
      <c r="C45" s="75" t="s">
        <v>50</v>
      </c>
      <c r="D45" s="75"/>
      <c r="E45" s="75"/>
      <c r="F45" s="75"/>
      <c r="G45" s="75"/>
      <c r="I45" s="34" t="s">
        <v>51</v>
      </c>
      <c r="K45" s="26" t="str">
        <f>C45</f>
        <v>Range Name Description</v>
      </c>
    </row>
    <row r="46" spans="3:11" ht="15" outlineLevel="1" x14ac:dyDescent="0.25">
      <c r="C46" s="75"/>
      <c r="D46" s="75"/>
      <c r="E46" s="75"/>
      <c r="F46" s="75"/>
      <c r="G46" s="75"/>
      <c r="K46" s="26"/>
    </row>
    <row r="47" spans="3:11" ht="15" outlineLevel="1" x14ac:dyDescent="0.25">
      <c r="C47" s="75" t="s">
        <v>52</v>
      </c>
      <c r="D47" s="75"/>
      <c r="E47" s="75"/>
      <c r="F47" s="75"/>
      <c r="G47" s="75"/>
      <c r="I47" s="35">
        <f>ROW(C47)</f>
        <v>47</v>
      </c>
      <c r="K47" s="26" t="s">
        <v>53</v>
      </c>
    </row>
    <row r="48" spans="3:11" ht="15" outlineLevel="1" x14ac:dyDescent="0.25">
      <c r="C48" s="75"/>
      <c r="D48" s="75"/>
      <c r="E48" s="75"/>
      <c r="F48" s="75"/>
      <c r="G48" s="75"/>
      <c r="K48" s="26"/>
    </row>
    <row r="49" spans="2:13" ht="15" outlineLevel="1" x14ac:dyDescent="0.25">
      <c r="C49" s="75" t="s">
        <v>54</v>
      </c>
      <c r="D49" s="75"/>
      <c r="E49" s="75"/>
      <c r="F49" s="75"/>
      <c r="G49" s="75"/>
      <c r="I49" s="36">
        <f>I41</f>
        <v>77</v>
      </c>
      <c r="K49" s="26" t="str">
        <f>C49</f>
        <v>Row Summary</v>
      </c>
    </row>
    <row r="50" spans="2:13" ht="15" outlineLevel="1" x14ac:dyDescent="0.25">
      <c r="C50" s="75"/>
      <c r="D50" s="75"/>
      <c r="E50" s="75"/>
      <c r="F50" s="75"/>
      <c r="G50" s="75"/>
      <c r="K50" s="26"/>
    </row>
    <row r="51" spans="2:13" ht="15" outlineLevel="1" x14ac:dyDescent="0.25">
      <c r="C51" s="75" t="s">
        <v>55</v>
      </c>
      <c r="D51" s="75"/>
      <c r="E51" s="75"/>
      <c r="F51" s="75"/>
      <c r="G51" s="75"/>
      <c r="I51" s="37" t="s">
        <v>69</v>
      </c>
      <c r="K51" s="26" t="str">
        <f>C51</f>
        <v>Units</v>
      </c>
    </row>
    <row r="52" spans="2:13" ht="15" outlineLevel="1" x14ac:dyDescent="0.25">
      <c r="C52" s="75"/>
      <c r="D52" s="75"/>
      <c r="E52" s="75"/>
      <c r="F52" s="75"/>
      <c r="G52" s="75"/>
      <c r="K52" s="26"/>
    </row>
    <row r="53" spans="2:13" ht="15" outlineLevel="1" x14ac:dyDescent="0.25">
      <c r="C53" s="75" t="s">
        <v>56</v>
      </c>
      <c r="D53" s="75"/>
      <c r="E53" s="75"/>
      <c r="F53" s="75"/>
      <c r="G53" s="75"/>
      <c r="I53" s="38"/>
      <c r="K53" s="26" t="str">
        <f>C53</f>
        <v>WIP</v>
      </c>
    </row>
    <row r="54" spans="2:13" ht="15" outlineLevel="1" x14ac:dyDescent="0.25">
      <c r="C54" s="75"/>
      <c r="D54" s="75"/>
      <c r="E54" s="75"/>
      <c r="F54" s="75"/>
      <c r="G54" s="75"/>
      <c r="K54" s="26"/>
    </row>
    <row r="55" spans="2:13" outlineLevel="1" x14ac:dyDescent="0.2">
      <c r="C55" s="75"/>
      <c r="D55" s="75"/>
      <c r="E55" s="75"/>
      <c r="F55" s="75"/>
      <c r="G55" s="75"/>
    </row>
    <row r="56" spans="2:13" ht="16.5" thickBot="1" x14ac:dyDescent="0.3">
      <c r="B56" s="47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74" t="s">
        <v>29</v>
      </c>
      <c r="D58" s="74"/>
      <c r="E58" s="74"/>
      <c r="F58" s="74"/>
      <c r="G58" s="74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75" t="s">
        <v>58</v>
      </c>
      <c r="D60" s="75"/>
      <c r="E60" s="75"/>
      <c r="F60" s="75"/>
      <c r="G60" s="75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75"/>
      <c r="D61" s="75"/>
      <c r="E61" s="75"/>
      <c r="F61" s="75"/>
      <c r="G61" s="75"/>
      <c r="K61" s="26"/>
    </row>
    <row r="62" spans="2:13" ht="15" outlineLevel="1" x14ac:dyDescent="0.25">
      <c r="C62" s="75" t="s">
        <v>59</v>
      </c>
      <c r="D62" s="75"/>
      <c r="E62" s="75"/>
      <c r="F62" s="75"/>
      <c r="G62" s="75"/>
      <c r="I62" s="48">
        <v>-123456.789</v>
      </c>
      <c r="K62" s="26" t="str">
        <f t="shared" si="0"/>
        <v>Comma [0]</v>
      </c>
    </row>
    <row r="63" spans="2:13" ht="15" outlineLevel="1" x14ac:dyDescent="0.25">
      <c r="C63" s="75"/>
      <c r="D63" s="75"/>
      <c r="E63" s="75"/>
      <c r="F63" s="75"/>
      <c r="G63" s="75"/>
      <c r="K63" s="26"/>
    </row>
    <row r="64" spans="2:13" ht="15" outlineLevel="1" x14ac:dyDescent="0.25">
      <c r="C64" s="75" t="s">
        <v>60</v>
      </c>
      <c r="D64" s="75"/>
      <c r="E64" s="75"/>
      <c r="F64" s="75"/>
      <c r="G64" s="75"/>
      <c r="I64" s="50">
        <v>123456.789</v>
      </c>
      <c r="K64" s="26" t="str">
        <f t="shared" si="0"/>
        <v>Currency</v>
      </c>
    </row>
    <row r="65" spans="3:11" ht="15" outlineLevel="1" x14ac:dyDescent="0.25">
      <c r="C65" s="75"/>
      <c r="D65" s="75"/>
      <c r="E65" s="75"/>
      <c r="F65" s="75"/>
      <c r="G65" s="75"/>
      <c r="K65" s="26"/>
    </row>
    <row r="66" spans="3:11" ht="15" outlineLevel="1" x14ac:dyDescent="0.25">
      <c r="C66" s="75" t="s">
        <v>61</v>
      </c>
      <c r="D66" s="75"/>
      <c r="E66" s="75"/>
      <c r="F66" s="75"/>
      <c r="G66" s="75"/>
      <c r="I66" s="51">
        <v>123456.789</v>
      </c>
      <c r="K66" s="26" t="str">
        <f t="shared" si="0"/>
        <v>Currency [0]</v>
      </c>
    </row>
    <row r="67" spans="3:11" ht="15" outlineLevel="1" x14ac:dyDescent="0.25">
      <c r="C67" s="75"/>
      <c r="D67" s="75"/>
      <c r="E67" s="75"/>
      <c r="F67" s="75"/>
      <c r="G67" s="75"/>
      <c r="K67" s="26"/>
    </row>
    <row r="68" spans="3:11" ht="15" outlineLevel="1" x14ac:dyDescent="0.25">
      <c r="C68" s="73" t="s">
        <v>62</v>
      </c>
      <c r="D68" s="73"/>
      <c r="E68" s="73"/>
      <c r="F68" s="73"/>
      <c r="G68" s="73"/>
      <c r="H68" s="15"/>
      <c r="I68" s="52">
        <f ca="1">TODAY()</f>
        <v>43405</v>
      </c>
      <c r="J68" s="15"/>
      <c r="K68" s="26" t="str">
        <f>C68</f>
        <v>Date</v>
      </c>
    </row>
    <row r="69" spans="3:11" ht="15" outlineLevel="1" x14ac:dyDescent="0.25">
      <c r="C69" s="73"/>
      <c r="D69" s="73"/>
      <c r="E69" s="73"/>
      <c r="F69" s="73"/>
      <c r="G69" s="73"/>
      <c r="H69" s="15"/>
      <c r="I69" s="15"/>
      <c r="J69" s="15"/>
      <c r="K69" s="26"/>
    </row>
    <row r="70" spans="3:11" ht="15" outlineLevel="1" x14ac:dyDescent="0.25">
      <c r="C70" s="73" t="s">
        <v>63</v>
      </c>
      <c r="D70" s="73"/>
      <c r="E70" s="73"/>
      <c r="F70" s="73"/>
      <c r="G70" s="73"/>
      <c r="H70" s="15"/>
      <c r="I70" s="53">
        <f ca="1">TODAY()</f>
        <v>43405</v>
      </c>
      <c r="J70" s="15"/>
      <c r="K70" s="26" t="str">
        <f>C70</f>
        <v>Date Heading</v>
      </c>
    </row>
    <row r="71" spans="3:11" ht="15" outlineLevel="1" x14ac:dyDescent="0.25">
      <c r="C71" s="75"/>
      <c r="D71" s="75"/>
      <c r="E71" s="75"/>
      <c r="F71" s="75"/>
      <c r="G71" s="75"/>
      <c r="K71" s="26"/>
    </row>
    <row r="72" spans="3:11" ht="15" outlineLevel="1" x14ac:dyDescent="0.25">
      <c r="C72" s="75" t="s">
        <v>64</v>
      </c>
      <c r="D72" s="75"/>
      <c r="E72" s="75"/>
      <c r="F72" s="75"/>
      <c r="G72" s="75"/>
      <c r="I72" s="39">
        <v>-123456.789</v>
      </c>
      <c r="K72" s="26" t="str">
        <f>C72</f>
        <v>Numbers 0</v>
      </c>
    </row>
    <row r="73" spans="3:11" ht="15" outlineLevel="1" x14ac:dyDescent="0.25">
      <c r="C73" s="75"/>
      <c r="D73" s="75"/>
      <c r="E73" s="75"/>
      <c r="F73" s="75"/>
      <c r="G73" s="75"/>
      <c r="K73" s="26"/>
    </row>
    <row r="74" spans="3:11" ht="15" outlineLevel="1" x14ac:dyDescent="0.25">
      <c r="C74" s="75" t="s">
        <v>65</v>
      </c>
      <c r="D74" s="75"/>
      <c r="E74" s="75"/>
      <c r="F74" s="75"/>
      <c r="G74" s="75"/>
      <c r="I74" s="40">
        <v>0.5</v>
      </c>
      <c r="K74" s="26" t="str">
        <f>C74</f>
        <v>Percent</v>
      </c>
    </row>
    <row r="75" spans="3:11" outlineLevel="1" x14ac:dyDescent="0.2">
      <c r="C75" s="75"/>
      <c r="D75" s="75"/>
      <c r="E75" s="75"/>
      <c r="F75" s="75"/>
      <c r="G75" s="75"/>
    </row>
    <row r="76" spans="3:11" outlineLevel="1" x14ac:dyDescent="0.2">
      <c r="C76" s="75"/>
      <c r="D76" s="75"/>
      <c r="E76" s="75"/>
      <c r="F76" s="75"/>
      <c r="G76" s="75"/>
    </row>
    <row r="77" spans="3:11" x14ac:dyDescent="0.2">
      <c r="C77" s="75"/>
      <c r="D77" s="75"/>
      <c r="E77" s="75"/>
      <c r="F77" s="75"/>
      <c r="G77" s="75"/>
    </row>
    <row r="78" spans="3:11" x14ac:dyDescent="0.2">
      <c r="C78" s="75"/>
      <c r="D78" s="75"/>
      <c r="E78" s="75"/>
      <c r="F78" s="75"/>
      <c r="G78" s="75"/>
    </row>
    <row r="79" spans="3:11" x14ac:dyDescent="0.2">
      <c r="C79" s="75"/>
      <c r="D79" s="75"/>
      <c r="E79" s="75"/>
      <c r="F79" s="75"/>
      <c r="G79" s="75"/>
    </row>
    <row r="80" spans="3:11" x14ac:dyDescent="0.2">
      <c r="C80" s="75"/>
      <c r="D80" s="75"/>
      <c r="E80" s="75"/>
      <c r="F80" s="75"/>
      <c r="G80" s="75"/>
    </row>
    <row r="81" spans="3:7" x14ac:dyDescent="0.2">
      <c r="C81" s="75"/>
      <c r="D81" s="75"/>
      <c r="E81" s="75"/>
      <c r="F81" s="75"/>
      <c r="G81" s="7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72"/>
      <c r="K1" s="72"/>
    </row>
    <row r="2" spans="1:18" ht="18" x14ac:dyDescent="0.25">
      <c r="A2" s="46" t="str">
        <f ca="1">Model_Name</f>
        <v>SP Combining Historical, Actual and Forecast Data.xlsm</v>
      </c>
    </row>
    <row r="3" spans="1:18" x14ac:dyDescent="0.2">
      <c r="A3" s="72" t="s">
        <v>1</v>
      </c>
      <c r="B3" s="72"/>
      <c r="C3" s="72"/>
      <c r="D3" s="72"/>
      <c r="E3" s="72"/>
    </row>
    <row r="4" spans="1:18" ht="14.25" x14ac:dyDescent="0.2">
      <c r="E4" t="s">
        <v>2</v>
      </c>
      <c r="I4" s="1">
        <f ca="1">Overall_Error_Check</f>
        <v>0</v>
      </c>
    </row>
    <row r="6" spans="1:18" ht="16.5" thickBot="1" x14ac:dyDescent="0.3">
      <c r="B6" s="47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D10" s="5" t="s">
        <v>3</v>
      </c>
      <c r="E10" s="5"/>
    </row>
    <row r="11" spans="1:18" s="56" customFormat="1" outlineLevel="1" x14ac:dyDescent="0.2"/>
    <row r="12" spans="1:18" outlineLevel="1" x14ac:dyDescent="0.2">
      <c r="E12" t="s">
        <v>5</v>
      </c>
      <c r="G12" s="77" t="str">
        <f ca="1">IF(ISERROR(OR(FIND("[",CELL("filename",A1)),FIND("]",CELL("filename",A1)))),"",MID(CELL("filename",A1),FIND("[",CELL("filename",A1))+1,FIND("]",CELL("filename",A1))-FIND("[",CELL("filename",A1))-1))</f>
        <v>SP Combining Historical, Actual and Forecast Data.xlsm</v>
      </c>
      <c r="H12" s="77"/>
      <c r="I12" s="77"/>
      <c r="J12" s="77"/>
      <c r="K12" s="77"/>
      <c r="L12" s="77"/>
      <c r="M12" s="77"/>
      <c r="N12" s="77"/>
    </row>
    <row r="13" spans="1:18" outlineLevel="1" x14ac:dyDescent="0.2">
      <c r="E13" t="s">
        <v>6</v>
      </c>
      <c r="G13" s="78" t="s">
        <v>71</v>
      </c>
      <c r="H13" s="78"/>
      <c r="I13" s="78"/>
      <c r="J13" s="78"/>
      <c r="K13" s="78"/>
      <c r="L13" s="78"/>
      <c r="M13" s="78"/>
      <c r="N13" s="78"/>
    </row>
    <row r="14" spans="1:18" outlineLevel="1" x14ac:dyDescent="0.2"/>
    <row r="15" spans="1:18" outlineLevel="1" x14ac:dyDescent="0.2"/>
    <row r="16" spans="1:18" ht="16.5" thickBot="1" x14ac:dyDescent="0.3">
      <c r="B16" s="47">
        <f>MAX($B$5:$B15)+1</f>
        <v>2</v>
      </c>
      <c r="C16" s="3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3:7" ht="12.75" outlineLevel="1" thickTop="1" x14ac:dyDescent="0.2"/>
    <row r="18" spans="3:7" ht="16.5" outlineLevel="1" x14ac:dyDescent="0.25">
      <c r="C18" s="4" t="s">
        <v>8</v>
      </c>
    </row>
    <row r="19" spans="3:7" outlineLevel="1" x14ac:dyDescent="0.2"/>
    <row r="20" spans="3:7" outlineLevel="1" x14ac:dyDescent="0.2">
      <c r="E20" t="s">
        <v>9</v>
      </c>
      <c r="G20" s="6">
        <v>365</v>
      </c>
    </row>
    <row r="21" spans="3:7" outlineLevel="1" x14ac:dyDescent="0.2">
      <c r="E21" t="s">
        <v>10</v>
      </c>
      <c r="G21" s="6">
        <v>1</v>
      </c>
    </row>
    <row r="22" spans="3:7" outlineLevel="1" x14ac:dyDescent="0.2">
      <c r="E22" t="s">
        <v>11</v>
      </c>
      <c r="G22" s="6">
        <v>3</v>
      </c>
    </row>
    <row r="23" spans="3:7" outlineLevel="1" x14ac:dyDescent="0.2">
      <c r="E23" t="s">
        <v>12</v>
      </c>
      <c r="G23" s="6">
        <v>6</v>
      </c>
    </row>
    <row r="24" spans="3:7" outlineLevel="1" x14ac:dyDescent="0.2">
      <c r="E24" t="s">
        <v>13</v>
      </c>
      <c r="G24" s="6">
        <v>12</v>
      </c>
    </row>
    <row r="25" spans="3:7" outlineLevel="1" x14ac:dyDescent="0.2">
      <c r="E25" t="s">
        <v>14</v>
      </c>
      <c r="G25" s="6">
        <v>4</v>
      </c>
    </row>
    <row r="26" spans="3:7" outlineLevel="1" x14ac:dyDescent="0.2"/>
    <row r="27" spans="3:7" outlineLevel="1" x14ac:dyDescent="0.2">
      <c r="E27" t="s">
        <v>15</v>
      </c>
      <c r="G27" s="6">
        <v>5</v>
      </c>
    </row>
    <row r="28" spans="3:7" outlineLevel="1" x14ac:dyDescent="0.2"/>
    <row r="29" spans="3:7" outlineLevel="1" x14ac:dyDescent="0.2">
      <c r="E29" t="s">
        <v>16</v>
      </c>
      <c r="G29" s="7">
        <v>9.9999999999999997E+98</v>
      </c>
    </row>
    <row r="30" spans="3:7" outlineLevel="1" x14ac:dyDescent="0.2">
      <c r="E30" t="s">
        <v>17</v>
      </c>
      <c r="G30" s="7">
        <v>1E-8</v>
      </c>
    </row>
    <row r="31" spans="3:7" outlineLevel="1" x14ac:dyDescent="0.2"/>
    <row r="32" spans="3:7" outlineLevel="1" x14ac:dyDescent="0.2">
      <c r="E32" t="s">
        <v>18</v>
      </c>
      <c r="G32" s="6">
        <v>1000</v>
      </c>
    </row>
    <row r="33" outlineLevel="1" x14ac:dyDescent="0.2"/>
    <row r="34" outlineLevel="1" x14ac:dyDescent="0.2"/>
  </sheetData>
  <sheetProtection formatColumns="0" formatRows="0"/>
  <mergeCells count="4">
    <mergeCell ref="J1:K1"/>
    <mergeCell ref="A3:E3"/>
    <mergeCell ref="G12:N12"/>
    <mergeCell ref="G13:N13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C634-207A-444F-A09D-B4742C672AC8}">
  <sheetPr>
    <outlinePr summaryBelow="0" summaryRight="0"/>
    <pageSetUpPr fitToPage="1"/>
  </sheetPr>
  <dimension ref="A1:S56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4" width="3.7109375" customWidth="1"/>
    <col min="5" max="5" width="18.85546875" customWidth="1"/>
    <col min="6" max="6" width="9.140625" customWidth="1"/>
    <col min="14" max="14" width="2.7109375" customWidth="1"/>
    <col min="19" max="19" width="3.7109375" customWidth="1"/>
  </cols>
  <sheetData>
    <row r="1" spans="1:19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Historical v Actual v Forecast</v>
      </c>
      <c r="B1" s="57"/>
      <c r="C1" s="57"/>
      <c r="D1" s="57"/>
      <c r="E1" s="57"/>
      <c r="F1" s="57"/>
      <c r="G1" s="57"/>
      <c r="H1" s="57"/>
      <c r="I1" s="57"/>
      <c r="J1" s="72"/>
      <c r="K1" s="72"/>
      <c r="L1" s="57"/>
      <c r="M1" s="57"/>
      <c r="N1" s="57"/>
    </row>
    <row r="2" spans="1:19" ht="18" x14ac:dyDescent="0.25">
      <c r="A2" s="46" t="str">
        <f ca="1">Model_Name</f>
        <v>SP Combining Historical, Actual and Forecast Data.xlsm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9" x14ac:dyDescent="0.2">
      <c r="A3" s="72" t="s">
        <v>1</v>
      </c>
      <c r="B3" s="72"/>
      <c r="C3" s="72"/>
      <c r="D3" s="72"/>
      <c r="E3" s="72"/>
      <c r="F3" s="57"/>
      <c r="G3" s="57"/>
      <c r="H3" s="57"/>
      <c r="I3" s="57"/>
      <c r="J3" s="57"/>
      <c r="K3" s="57"/>
      <c r="L3" s="57"/>
      <c r="M3" s="57"/>
      <c r="N3" s="57"/>
    </row>
    <row r="4" spans="1:19" ht="14.25" x14ac:dyDescent="0.2">
      <c r="A4" s="57"/>
      <c r="B4" s="57"/>
      <c r="C4" s="57"/>
      <c r="D4" s="57"/>
      <c r="E4" s="57" t="s">
        <v>2</v>
      </c>
      <c r="F4" s="57"/>
      <c r="G4" s="57"/>
      <c r="H4" s="57"/>
      <c r="I4" s="1">
        <f ca="1">Overall_Error_Check</f>
        <v>0</v>
      </c>
      <c r="J4" s="57"/>
      <c r="K4" s="57"/>
      <c r="L4" s="57"/>
      <c r="M4" s="57"/>
      <c r="N4" s="57"/>
    </row>
    <row r="5" spans="1:19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9" ht="16.5" thickBot="1" x14ac:dyDescent="0.3">
      <c r="A6" s="57"/>
      <c r="B6" s="47">
        <f>MAX($B$5:$B5)+1</f>
        <v>1</v>
      </c>
      <c r="C6" s="3" t="s">
        <v>72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outlineLevel="1" thickTop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9" ht="16.5" outlineLevel="1" x14ac:dyDescent="0.25">
      <c r="A8" s="57"/>
      <c r="B8" s="57"/>
      <c r="C8" s="4" t="s">
        <v>68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9" outlineLevel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9" ht="16.5" outlineLevel="1" x14ac:dyDescent="0.25">
      <c r="A10" s="57"/>
      <c r="B10" s="57"/>
      <c r="C10" s="4"/>
      <c r="D10" s="5" t="str">
        <f ca="1">A1</f>
        <v>Historical v Actual v Forecast</v>
      </c>
      <c r="E10" s="5"/>
      <c r="F10" s="57"/>
      <c r="G10" s="57"/>
      <c r="H10" s="57"/>
      <c r="I10" s="57"/>
      <c r="J10" s="57"/>
      <c r="K10" s="57"/>
      <c r="L10" s="57"/>
      <c r="M10" s="57"/>
      <c r="N10" s="57"/>
    </row>
    <row r="11" spans="1:19" outlineLevel="1" x14ac:dyDescent="0.2"/>
    <row r="12" spans="1:19" outlineLevel="1" x14ac:dyDescent="0.2">
      <c r="G12" s="58">
        <f ca="1">IF(F12="",YEAR(TODAY())-3,F12+1)</f>
        <v>2015</v>
      </c>
      <c r="H12" s="58">
        <f t="shared" ref="H12:M12" ca="1" si="0">IF(G12="",YEAR(TODAY())-3,G12+1)</f>
        <v>2016</v>
      </c>
      <c r="I12" s="58">
        <f t="shared" ca="1" si="0"/>
        <v>2017</v>
      </c>
      <c r="J12" s="58">
        <f t="shared" ca="1" si="0"/>
        <v>2018</v>
      </c>
      <c r="K12" s="58">
        <f t="shared" ca="1" si="0"/>
        <v>2019</v>
      </c>
      <c r="L12" s="58">
        <f t="shared" ca="1" si="0"/>
        <v>2020</v>
      </c>
      <c r="M12" s="58">
        <f t="shared" ca="1" si="0"/>
        <v>2021</v>
      </c>
      <c r="N12" s="57"/>
    </row>
    <row r="13" spans="1:19" outlineLevel="1" x14ac:dyDescent="0.2">
      <c r="E13" s="59" t="s">
        <v>73</v>
      </c>
      <c r="G13" s="60">
        <v>55</v>
      </c>
      <c r="H13" s="60">
        <v>65</v>
      </c>
      <c r="I13" s="60">
        <v>75</v>
      </c>
      <c r="J13" s="60">
        <v>85</v>
      </c>
      <c r="K13" s="60">
        <v>95</v>
      </c>
      <c r="L13" s="60">
        <v>105</v>
      </c>
      <c r="M13" s="60">
        <v>115</v>
      </c>
    </row>
    <row r="14" spans="1:19" outlineLevel="1" x14ac:dyDescent="0.2">
      <c r="E14" s="59" t="s">
        <v>74</v>
      </c>
      <c r="G14" s="60">
        <v>60</v>
      </c>
      <c r="H14" s="60">
        <v>69</v>
      </c>
      <c r="I14" s="60">
        <v>78</v>
      </c>
      <c r="J14" s="60">
        <v>87</v>
      </c>
      <c r="K14" s="60">
        <v>96</v>
      </c>
      <c r="L14" s="60">
        <v>105</v>
      </c>
      <c r="M14" s="60">
        <v>114</v>
      </c>
    </row>
    <row r="15" spans="1:19" outlineLevel="1" x14ac:dyDescent="0.2">
      <c r="E15" s="59" t="s">
        <v>75</v>
      </c>
      <c r="G15" s="61"/>
      <c r="H15" s="62">
        <v>0.02</v>
      </c>
      <c r="I15" s="62">
        <v>2.5000000000000001E-2</v>
      </c>
      <c r="J15" s="62">
        <v>0.03</v>
      </c>
      <c r="K15" s="62">
        <v>3.5000000000000003E-2</v>
      </c>
      <c r="L15" s="62">
        <v>0.04</v>
      </c>
      <c r="M15" s="62">
        <v>4.4999999999999998E-2</v>
      </c>
    </row>
    <row r="16" spans="1:19" outlineLevel="1" x14ac:dyDescent="0.2"/>
    <row r="17" spans="2:19" outlineLevel="1" x14ac:dyDescent="0.2"/>
    <row r="18" spans="2:19" s="57" customFormat="1" ht="16.5" thickBot="1" x14ac:dyDescent="0.3">
      <c r="B18" s="47">
        <f>MAX($B$5:$B17)+1</f>
        <v>2</v>
      </c>
      <c r="C18" s="3" t="s">
        <v>76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s="57" customFormat="1" ht="12.75" outlineLevel="1" thickTop="1" x14ac:dyDescent="0.2"/>
    <row r="20" spans="2:19" s="57" customFormat="1" ht="16.5" outlineLevel="1" x14ac:dyDescent="0.25">
      <c r="C20" s="4" t="s">
        <v>68</v>
      </c>
    </row>
    <row r="21" spans="2:19" s="57" customFormat="1" outlineLevel="1" x14ac:dyDescent="0.2"/>
    <row r="22" spans="2:19" s="57" customFormat="1" ht="16.5" outlineLevel="1" x14ac:dyDescent="0.25">
      <c r="C22" s="4"/>
      <c r="D22" s="5" t="s">
        <v>77</v>
      </c>
      <c r="E22" s="5"/>
    </row>
    <row r="23" spans="2:19" outlineLevel="1" x14ac:dyDescent="0.2"/>
    <row r="24" spans="2:19" s="57" customFormat="1" outlineLevel="1" x14ac:dyDescent="0.2">
      <c r="G24" s="58" t="s">
        <v>78</v>
      </c>
    </row>
    <row r="25" spans="2:19" outlineLevel="1" x14ac:dyDescent="0.2">
      <c r="E25" s="59" t="str">
        <f>"Final Year of "&amp;E13</f>
        <v>Final Year of Historical</v>
      </c>
      <c r="G25" s="6">
        <f>G26-1</f>
        <v>2017</v>
      </c>
      <c r="O25" s="68" t="str">
        <f ca="1">IFERROR(_xlfn.FORMULATEXT(G25),"")</f>
        <v>=G26-1</v>
      </c>
    </row>
    <row r="26" spans="2:19" outlineLevel="1" x14ac:dyDescent="0.2">
      <c r="E26" s="59" t="str">
        <f>E14</f>
        <v>Actual</v>
      </c>
      <c r="G26" s="63">
        <v>2018</v>
      </c>
      <c r="H26" s="64" t="s">
        <v>79</v>
      </c>
      <c r="O26" s="68"/>
    </row>
    <row r="27" spans="2:19" outlineLevel="1" x14ac:dyDescent="0.2">
      <c r="E27" s="59" t="str">
        <f>E15&amp;" From"</f>
        <v>Forecast From</v>
      </c>
      <c r="G27" s="6">
        <f>G26+1</f>
        <v>2019</v>
      </c>
      <c r="O27" s="68" t="str">
        <f t="shared" ref="O27" ca="1" si="1">IFERROR(_xlfn.FORMULATEXT(G27),"")</f>
        <v>=G26+1</v>
      </c>
    </row>
    <row r="28" spans="2:19" outlineLevel="1" x14ac:dyDescent="0.2"/>
    <row r="29" spans="2:19" outlineLevel="1" x14ac:dyDescent="0.2"/>
    <row r="30" spans="2:19" s="57" customFormat="1" ht="16.5" thickBot="1" x14ac:dyDescent="0.3">
      <c r="B30" s="47">
        <f>MAX($B$5:$B29)+1</f>
        <v>3</v>
      </c>
      <c r="C30" s="3" t="s">
        <v>80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s="57" customFormat="1" ht="12.75" outlineLevel="1" thickTop="1" x14ac:dyDescent="0.2"/>
    <row r="32" spans="2:19" s="57" customFormat="1" ht="16.5" outlineLevel="1" x14ac:dyDescent="0.25">
      <c r="C32" s="4" t="s">
        <v>81</v>
      </c>
    </row>
    <row r="33" spans="2:19" s="57" customFormat="1" outlineLevel="1" x14ac:dyDescent="0.2"/>
    <row r="34" spans="2:19" s="57" customFormat="1" ht="16.5" outlineLevel="1" x14ac:dyDescent="0.25">
      <c r="C34" s="4"/>
      <c r="D34" s="5" t="s">
        <v>82</v>
      </c>
      <c r="E34" s="5"/>
    </row>
    <row r="35" spans="2:19" outlineLevel="1" x14ac:dyDescent="0.2"/>
    <row r="36" spans="2:19" outlineLevel="1" x14ac:dyDescent="0.2">
      <c r="E36" s="57"/>
      <c r="F36" s="57"/>
      <c r="G36" s="58">
        <f ca="1">G$12</f>
        <v>2015</v>
      </c>
      <c r="H36" s="58">
        <f t="shared" ref="H36:M36" ca="1" si="2">H$12</f>
        <v>2016</v>
      </c>
      <c r="I36" s="58">
        <f t="shared" ca="1" si="2"/>
        <v>2017</v>
      </c>
      <c r="J36" s="58">
        <f t="shared" ca="1" si="2"/>
        <v>2018</v>
      </c>
      <c r="K36" s="58">
        <f t="shared" ca="1" si="2"/>
        <v>2019</v>
      </c>
      <c r="L36" s="58">
        <f t="shared" ca="1" si="2"/>
        <v>2020</v>
      </c>
      <c r="M36" s="58">
        <f t="shared" ca="1" si="2"/>
        <v>2021</v>
      </c>
    </row>
    <row r="37" spans="2:19" outlineLevel="1" x14ac:dyDescent="0.2">
      <c r="E37" s="59" t="str">
        <f>E13</f>
        <v>Historical</v>
      </c>
      <c r="F37" s="57"/>
      <c r="G37" s="65">
        <f ca="1">(G$36&lt;=$G25)*1</f>
        <v>1</v>
      </c>
      <c r="H37" s="65">
        <f t="shared" ref="H37:M37" ca="1" si="3">(H$36&lt;=$G25)*1</f>
        <v>1</v>
      </c>
      <c r="I37" s="65">
        <f t="shared" ca="1" si="3"/>
        <v>1</v>
      </c>
      <c r="J37" s="65">
        <f t="shared" ca="1" si="3"/>
        <v>0</v>
      </c>
      <c r="K37" s="65">
        <f t="shared" ca="1" si="3"/>
        <v>0</v>
      </c>
      <c r="L37" s="65">
        <f t="shared" ca="1" si="3"/>
        <v>0</v>
      </c>
      <c r="M37" s="65">
        <f t="shared" ca="1" si="3"/>
        <v>0</v>
      </c>
      <c r="O37" s="68" t="str">
        <f t="shared" ref="O37:O39" ca="1" si="4">IFERROR(_xlfn.FORMULATEXT(G37),"")</f>
        <v>=(G$36&lt;=$G25)*1</v>
      </c>
    </row>
    <row r="38" spans="2:19" outlineLevel="1" x14ac:dyDescent="0.2">
      <c r="E38" s="59" t="str">
        <f t="shared" ref="E38:E39" si="5">E14</f>
        <v>Actual</v>
      </c>
      <c r="F38" s="57"/>
      <c r="G38" s="65">
        <f ca="1">(G$36=$G26)*1</f>
        <v>0</v>
      </c>
      <c r="H38" s="65">
        <f t="shared" ref="H38:M38" ca="1" si="6">(H$36=$G26)*1</f>
        <v>0</v>
      </c>
      <c r="I38" s="65">
        <f t="shared" ca="1" si="6"/>
        <v>0</v>
      </c>
      <c r="J38" s="65">
        <f t="shared" ca="1" si="6"/>
        <v>1</v>
      </c>
      <c r="K38" s="65">
        <f t="shared" ca="1" si="6"/>
        <v>0</v>
      </c>
      <c r="L38" s="65">
        <f t="shared" ca="1" si="6"/>
        <v>0</v>
      </c>
      <c r="M38" s="65">
        <f t="shared" ca="1" si="6"/>
        <v>0</v>
      </c>
      <c r="O38" s="68" t="str">
        <f t="shared" ca="1" si="4"/>
        <v>=(G$36=$G26)*1</v>
      </c>
    </row>
    <row r="39" spans="2:19" outlineLevel="1" x14ac:dyDescent="0.2">
      <c r="E39" s="59" t="str">
        <f t="shared" si="5"/>
        <v>Forecast</v>
      </c>
      <c r="F39" s="57"/>
      <c r="G39" s="65">
        <f ca="1">(G$36&gt;=$G27)*1</f>
        <v>0</v>
      </c>
      <c r="H39" s="65">
        <f t="shared" ref="H39:M39" ca="1" si="7">(H$36&gt;=$G27)*1</f>
        <v>0</v>
      </c>
      <c r="I39" s="65">
        <f t="shared" ca="1" si="7"/>
        <v>0</v>
      </c>
      <c r="J39" s="65">
        <f t="shared" ca="1" si="7"/>
        <v>0</v>
      </c>
      <c r="K39" s="65">
        <f t="shared" ca="1" si="7"/>
        <v>1</v>
      </c>
      <c r="L39" s="65">
        <f t="shared" ca="1" si="7"/>
        <v>1</v>
      </c>
      <c r="M39" s="65">
        <f t="shared" ca="1" si="7"/>
        <v>1</v>
      </c>
      <c r="O39" s="68" t="str">
        <f t="shared" ca="1" si="4"/>
        <v>=(G$36&gt;=$G27)*1</v>
      </c>
    </row>
    <row r="40" spans="2:19" outlineLevel="1" x14ac:dyDescent="0.2"/>
    <row r="41" spans="2:19" outlineLevel="1" x14ac:dyDescent="0.2">
      <c r="E41" t="s">
        <v>83</v>
      </c>
      <c r="F41" s="67">
        <f ca="1">MIN(SUM(G41:M41),1)</f>
        <v>0</v>
      </c>
      <c r="G41" s="66">
        <f ca="1">(SUM(G37:G39)&lt;&gt;1)*1</f>
        <v>0</v>
      </c>
      <c r="H41" s="66">
        <f t="shared" ref="H41:M41" ca="1" si="8">(SUM(H37:H39)&lt;&gt;1)*1</f>
        <v>0</v>
      </c>
      <c r="I41" s="66">
        <f t="shared" ca="1" si="8"/>
        <v>0</v>
      </c>
      <c r="J41" s="66">
        <f t="shared" ca="1" si="8"/>
        <v>0</v>
      </c>
      <c r="K41" s="66">
        <f t="shared" ca="1" si="8"/>
        <v>0</v>
      </c>
      <c r="L41" s="66">
        <f t="shared" ca="1" si="8"/>
        <v>0</v>
      </c>
      <c r="M41" s="66">
        <f t="shared" ca="1" si="8"/>
        <v>0</v>
      </c>
    </row>
    <row r="42" spans="2:19" outlineLevel="1" x14ac:dyDescent="0.2"/>
    <row r="43" spans="2:19" outlineLevel="1" x14ac:dyDescent="0.2">
      <c r="E43" t="s">
        <v>84</v>
      </c>
      <c r="G43" s="65">
        <f ca="1">MATCH(1,G$37:G$39,0)</f>
        <v>1</v>
      </c>
      <c r="H43" s="65">
        <f t="shared" ref="H43:M43" ca="1" si="9">MATCH(1,H$37:H$39,0)</f>
        <v>1</v>
      </c>
      <c r="I43" s="65">
        <f t="shared" ca="1" si="9"/>
        <v>1</v>
      </c>
      <c r="J43" s="65">
        <f t="shared" ca="1" si="9"/>
        <v>2</v>
      </c>
      <c r="K43" s="65">
        <f t="shared" ca="1" si="9"/>
        <v>3</v>
      </c>
      <c r="L43" s="65">
        <f t="shared" ca="1" si="9"/>
        <v>3</v>
      </c>
      <c r="M43" s="65">
        <f t="shared" ca="1" si="9"/>
        <v>3</v>
      </c>
      <c r="O43" s="68" t="str">
        <f ca="1">IFERROR(_xlfn.FORMULATEXT(G43),"")</f>
        <v>=MATCH(1,G$37:G$39,0)</v>
      </c>
    </row>
    <row r="44" spans="2:19" outlineLevel="1" x14ac:dyDescent="0.2"/>
    <row r="45" spans="2:19" outlineLevel="1" x14ac:dyDescent="0.2"/>
    <row r="46" spans="2:19" ht="16.5" thickBot="1" x14ac:dyDescent="0.3">
      <c r="B46" s="47">
        <f>MAX($B$5:$B45)+1</f>
        <v>4</v>
      </c>
      <c r="C46" s="3" t="s">
        <v>85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2.75" outlineLevel="1" thickTop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9" ht="16.5" outlineLevel="1" x14ac:dyDescent="0.25">
      <c r="B48" s="57"/>
      <c r="C48" s="4" t="s">
        <v>70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5" outlineLevel="1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5" ht="16.5" outlineLevel="1" x14ac:dyDescent="0.25">
      <c r="B50" s="57"/>
      <c r="C50" s="4"/>
      <c r="D50" s="5" t="str">
        <f ca="1">A1</f>
        <v>Historical v Actual v Forecast</v>
      </c>
      <c r="E50" s="5"/>
      <c r="F50" s="57"/>
      <c r="G50" s="57"/>
      <c r="H50" s="57"/>
      <c r="I50" s="57"/>
      <c r="J50" s="57"/>
      <c r="K50" s="57"/>
      <c r="L50" s="57"/>
      <c r="M50" s="57"/>
      <c r="N50" s="57"/>
    </row>
    <row r="51" spans="2:15" outlineLevel="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5" outlineLevel="1" x14ac:dyDescent="0.2">
      <c r="B52" s="57"/>
      <c r="C52" s="57"/>
      <c r="D52" s="57"/>
      <c r="E52" s="57"/>
      <c r="F52" s="57"/>
      <c r="G52" s="58">
        <f ca="1">G$12</f>
        <v>2015</v>
      </c>
      <c r="H52" s="58">
        <f t="shared" ref="H52:M52" ca="1" si="10">H$12</f>
        <v>2016</v>
      </c>
      <c r="I52" s="58">
        <f t="shared" ca="1" si="10"/>
        <v>2017</v>
      </c>
      <c r="J52" s="58">
        <f t="shared" ca="1" si="10"/>
        <v>2018</v>
      </c>
      <c r="K52" s="58">
        <f t="shared" ca="1" si="10"/>
        <v>2019</v>
      </c>
      <c r="L52" s="58">
        <f t="shared" ca="1" si="10"/>
        <v>2020</v>
      </c>
      <c r="M52" s="58">
        <f t="shared" ca="1" si="10"/>
        <v>2021</v>
      </c>
      <c r="N52" s="57"/>
    </row>
    <row r="53" spans="2:15" outlineLevel="1" x14ac:dyDescent="0.2">
      <c r="B53" s="57"/>
      <c r="C53" s="57"/>
      <c r="D53" s="57"/>
      <c r="E53" s="59" t="s">
        <v>86</v>
      </c>
      <c r="F53" s="57"/>
      <c r="G53" s="65">
        <f ca="1">CHOOSE(G$43,G$13,G$14,F53*(1+G$15))</f>
        <v>55</v>
      </c>
      <c r="H53" s="65">
        <f t="shared" ref="H53:M53" ca="1" si="11">CHOOSE(H$43,H$13,H$14,G53*(1+H$15))</f>
        <v>65</v>
      </c>
      <c r="I53" s="65">
        <f t="shared" ca="1" si="11"/>
        <v>75</v>
      </c>
      <c r="J53" s="65">
        <f t="shared" ca="1" si="11"/>
        <v>87</v>
      </c>
      <c r="K53" s="65">
        <f t="shared" ca="1" si="11"/>
        <v>90.044999999999987</v>
      </c>
      <c r="L53" s="65">
        <f t="shared" ca="1" si="11"/>
        <v>93.646799999999985</v>
      </c>
      <c r="M53" s="65">
        <f t="shared" ca="1" si="11"/>
        <v>97.860905999999972</v>
      </c>
      <c r="N53" s="57"/>
      <c r="O53" s="68" t="str">
        <f ca="1">IFERROR(_xlfn.FORMULATEXT(G53),"")</f>
        <v>=CHOOSE(G$43,G$13,G$14,F53*(1+G$15))</v>
      </c>
    </row>
    <row r="54" spans="2:15" outlineLevel="1" x14ac:dyDescent="0.2"/>
    <row r="55" spans="2:15" outlineLevel="1" x14ac:dyDescent="0.2"/>
    <row r="56" spans="2:15" outlineLevel="1" x14ac:dyDescent="0.2"/>
  </sheetData>
  <mergeCells count="2">
    <mergeCell ref="J1:K1"/>
    <mergeCell ref="A3:E3"/>
  </mergeCells>
  <conditionalFormatting sqref="I4">
    <cfRule type="cellIs" dxfId="7" priority="4" operator="notEqual">
      <formula>0</formula>
    </cfRule>
  </conditionalFormatting>
  <conditionalFormatting sqref="G41:M41">
    <cfRule type="cellIs" dxfId="6" priority="3" operator="notEqual">
      <formula>0</formula>
    </cfRule>
  </conditionalFormatting>
  <conditionalFormatting sqref="F41">
    <cfRule type="cellIs" dxfId="5" priority="2" operator="notEqual">
      <formula>0</formula>
    </cfRule>
  </conditionalFormatting>
  <conditionalFormatting sqref="G13:M15">
    <cfRule type="expression" dxfId="4" priority="1">
      <formula>G37=0</formula>
    </cfRule>
  </conditionalFormatting>
  <dataValidations count="1">
    <dataValidation type="list" allowBlank="1" showInputMessage="1" showErrorMessage="1" sqref="G26" xr:uid="{3875C4E2-AA05-4CFB-8250-76203035064F}">
      <formula1>LU_Dates</formula1>
    </dataValidation>
  </dataValidations>
  <hyperlinks>
    <hyperlink ref="A3:E3" location="HL_Navigator" tooltip="Go to Navigator (Table of Contents)" display="Navigator" xr:uid="{787525E2-F4E1-483A-BCD2-BDD8BBADB327}"/>
    <hyperlink ref="A3" location="HL_Navigator" display="Navigator" xr:uid="{AC7D438D-5C96-4B1B-A079-4BCEA2BAA404}"/>
    <hyperlink ref="I4" location="Overall_Error_Check" tooltip="Go to Overall Error Check" display="Overall_Error_Check" xr:uid="{80C62D79-EE10-4008-BEB1-49D296491849}"/>
  </hyperlink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72"/>
      <c r="J1" s="72"/>
    </row>
    <row r="2" spans="1:11" ht="18" x14ac:dyDescent="0.25">
      <c r="A2" s="46" t="str">
        <f ca="1">Model_Name</f>
        <v>SP Combining Historical, Actual and Forecast Data.xlsm</v>
      </c>
    </row>
    <row r="3" spans="1:11" x14ac:dyDescent="0.2">
      <c r="A3" s="72" t="s">
        <v>1</v>
      </c>
      <c r="B3" s="72"/>
      <c r="C3" s="72"/>
      <c r="D3" s="72"/>
      <c r="E3" s="72"/>
    </row>
    <row r="4" spans="1:11" ht="14.25" x14ac:dyDescent="0.2">
      <c r="B4" t="s">
        <v>2</v>
      </c>
      <c r="F4" s="1">
        <f ca="1">Overall_Error_Check</f>
        <v>0</v>
      </c>
    </row>
    <row r="5" spans="1:11" x14ac:dyDescent="0.2">
      <c r="A5" s="54"/>
    </row>
    <row r="6" spans="1:11" ht="16.5" thickBot="1" x14ac:dyDescent="0.3">
      <c r="B6" s="47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87</v>
      </c>
      <c r="I12" s="41">
        <f ca="1">HL_Years_Allocated_OK</f>
        <v>0</v>
      </c>
    </row>
    <row r="13" spans="1:11" outlineLevel="1" x14ac:dyDescent="0.2">
      <c r="I13" s="57"/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 ca="1">MIN(1,SUM(I11:I15))</f>
        <v>0</v>
      </c>
      <c r="K17" s="54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Years_Allocated_OK" display="HL_Years_Allocated_OK" xr:uid="{18908535-5E27-4282-B0B9-169791AC575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Cover</vt:lpstr>
      <vt:lpstr>Navigator</vt:lpstr>
      <vt:lpstr>Style Guide</vt:lpstr>
      <vt:lpstr>Model Parameters</vt:lpstr>
      <vt:lpstr>Historical v Actual v Forecast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HL_Years_Allocated_OK</vt:lpstr>
      <vt:lpstr>LU_Dates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cp:lastPrinted>2018-07-07T10:25:28Z</cp:lastPrinted>
  <dcterms:created xsi:type="dcterms:W3CDTF">2012-10-20T20:39:47Z</dcterms:created>
  <dcterms:modified xsi:type="dcterms:W3CDTF">2018-11-01T04:15:35Z</dcterms:modified>
</cp:coreProperties>
</file>