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GROUPBY PIVOTBY PERCENTOF eta LAMBDAS et al\"/>
    </mc:Choice>
  </mc:AlternateContent>
  <xr:revisionPtr revIDLastSave="0" documentId="13_ncr:1_{5F5B0B4E-0A97-4E9E-AB59-9F329FD60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ata Table" sheetId="11" r:id="rId5"/>
    <sheet name="PivotTable Results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'Data Table'!$A$3</definedName>
    <definedName name="HL_6">'PivotTable Results'!$A$3</definedName>
    <definedName name="HL_7" localSheetId="5">'PivotTable Results'!$A$3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2" l="1" a="1"/>
  <c r="F48" i="12" s="1"/>
  <c r="F12" i="12" a="1"/>
  <c r="F12" i="12" s="1"/>
  <c r="F192" i="12" a="1"/>
  <c r="F192" i="12" s="1"/>
  <c r="F156" i="12" a="1"/>
  <c r="F156" i="12" s="1"/>
  <c r="F120" i="12" a="1"/>
  <c r="F120" i="12" s="1"/>
  <c r="F84" i="12" a="1"/>
  <c r="F84" i="12" s="1"/>
  <c r="D190" i="12"/>
  <c r="D154" i="12"/>
  <c r="D118" i="12"/>
  <c r="D82" i="12"/>
  <c r="D46" i="12"/>
  <c r="D10" i="11"/>
  <c r="B6" i="12"/>
  <c r="I4" i="12"/>
  <c r="A1" i="12"/>
  <c r="B6" i="11"/>
  <c r="A1" i="11"/>
  <c r="B42" i="12" l="1"/>
  <c r="A1" i="5"/>
  <c r="B78" i="12" l="1"/>
  <c r="I37" i="4"/>
  <c r="B114" i="12" l="1"/>
  <c r="B150" i="12" s="1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B186" i="12" l="1"/>
  <c r="I4" i="1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<sst xmlns="http://schemas.openxmlformats.org/spreadsheetml/2006/main" count="3118" uniqueCount="124">
  <si>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</si>
  <si>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</si>
  <si>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</si>
  <si>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</si>
  <si>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</si>
  <si>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</si>
  <si>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</si>
  <si>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</si>
  <si>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</si>
  <si>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</si>
  <si>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</si>
  <si>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</si>
  <si>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</si>
  <si>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</si>
  <si>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</si>
  <si>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</si>
  <si>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</si>
  <si>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</si>
  <si>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</si>
  <si>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</si>
  <si>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</si>
  <si>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</si>
  <si>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</si>
  <si>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</si>
  <si>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</si>
  <si>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</si>
  <si>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</si>
  <si>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</si>
  <si>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</si>
  <si>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</si>
  <si>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</si>
  <si>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</si>
  <si>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</si>
  <si>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</si>
  <si>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</si>
  <si>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</si>
  <si>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</si>
  <si>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</si>
  <si>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</si>
  <si>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</si>
  <si>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</si>
  <si>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</si>
  <si>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</si>
  <si>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</si>
  <si>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</si>
  <si>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</si>
  <si>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</si>
  <si>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</si>
  <si>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</si>
  <si>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</si>
  <si>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</si>
  <si>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</si>
  <si>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</si>
  <si>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</si>
  <si>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</si>
  <si>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</si>
  <si>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</si>
  <si>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</si>
  <si>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</si>
  <si>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</si>
  <si>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</si>
  <si>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</si>
  <si>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</si>
  <si>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</si>
  <si>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</si>
  <si>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</si>
  <si>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</si>
  <si>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</si>
  <si>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</si>
  <si>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</si>
  <si>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</si>
  <si>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Year</t>
  </si>
  <si>
    <t>Category</t>
  </si>
  <si>
    <t>Item</t>
  </si>
  <si>
    <t>Sales</t>
  </si>
  <si>
    <t>Rating</t>
  </si>
  <si>
    <t>Components</t>
  </si>
  <si>
    <t>Wheels</t>
  </si>
  <si>
    <t>Pedals</t>
  </si>
  <si>
    <t>Brakes</t>
  </si>
  <si>
    <t>Clothing</t>
  </si>
  <si>
    <t>Jerseys</t>
  </si>
  <si>
    <t>Saddles</t>
  </si>
  <si>
    <t>Accessories</t>
  </si>
  <si>
    <t>Bike Racks</t>
  </si>
  <si>
    <t>Bikes</t>
  </si>
  <si>
    <t>Touring Bikes</t>
  </si>
  <si>
    <t>Tights</t>
  </si>
  <si>
    <t>Bib-Shorts</t>
  </si>
  <si>
    <t>Helmets</t>
  </si>
  <si>
    <t>Gloves</t>
  </si>
  <si>
    <t>Vests</t>
  </si>
  <si>
    <t>Handlebars</t>
  </si>
  <si>
    <t>Locks</t>
  </si>
  <si>
    <t>Tyres and Tubes</t>
  </si>
  <si>
    <t>Road Bikes</t>
  </si>
  <si>
    <t>Chains</t>
  </si>
  <si>
    <t>Mountain Bikes</t>
  </si>
  <si>
    <t>Bottom Brackets</t>
  </si>
  <si>
    <t>Lights</t>
  </si>
  <si>
    <t>Cargo Bikes</t>
  </si>
  <si>
    <t>Shorts</t>
  </si>
  <si>
    <t>Pumps</t>
  </si>
  <si>
    <t>Socks</t>
  </si>
  <si>
    <t>Caps</t>
  </si>
  <si>
    <t>Quarter</t>
  </si>
  <si>
    <t>Q1</t>
  </si>
  <si>
    <t>Q4</t>
  </si>
  <si>
    <t>Q2</t>
  </si>
  <si>
    <t>Q3</t>
  </si>
  <si>
    <t>Source Table</t>
  </si>
  <si>
    <t>Data</t>
  </si>
  <si>
    <r>
      <t xml:space="preserve">Demonstration of new argument for </t>
    </r>
    <r>
      <rPr>
        <b/>
        <sz val="10"/>
        <color theme="8" tint="-0.499984740745262"/>
        <rFont val="Calibri"/>
        <family val="2"/>
      </rPr>
      <t>PIVOTBY</t>
    </r>
    <r>
      <rPr>
        <sz val="10"/>
        <color theme="8" tint="-0.499984740745262"/>
        <rFont val="Calibri"/>
        <family val="2"/>
        <scheme val="minor"/>
      </rPr>
      <t xml:space="preserve"> (only working online and in Excel 365 Insiders).</t>
    </r>
  </si>
  <si>
    <t>Default Presentation</t>
  </si>
  <si>
    <t>Sales as a Percentage, Displayed by Category and Item vs. Year and Quarter</t>
  </si>
  <si>
    <t>Default</t>
  </si>
  <si>
    <t>Column Totals (Relative Value 0)</t>
  </si>
  <si>
    <t>Row Totals (Relative Value 1)</t>
  </si>
  <si>
    <t>Grand Total (Relative Value 2)</t>
  </si>
  <si>
    <t>Parent Column Totals (Relative Value 3)</t>
  </si>
  <si>
    <t>Parent Row Totals (Relative Value 4)</t>
  </si>
  <si>
    <t>Unused</t>
  </si>
  <si>
    <t>Data Table</t>
  </si>
  <si>
    <t>PivotTable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</si>
</sst>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3" formatCode="_-[$$-C09]* #,##0_-;\-[$$-C09]* #,##0_-;_-[$$-C09]* &quot;-&quot;??_-;_-@_-"/>
    <numFmt numFmtId="184" formatCode="0.0%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0"/>
      <color theme="8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83" fontId="0" fillId="0" borderId="0" xfId="0" applyNumberFormat="1"/>
    <xf numFmtId="9" fontId="0" fillId="0" borderId="0" xfId="5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84" fontId="0" fillId="0" borderId="0" xfId="5" applyNumberFormat="1" applyFont="1"/>
    <xf numFmtId="184" fontId="24" fillId="0" borderId="0" xfId="5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0" fontId="13" fillId="11" borderId="0" xfId="33" applyAlignment="1">
      <alignment horizontal="left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83" formatCode="_-[$$-C09]* #,##0_-;\-[$$-C09]* #,##0_-;_-[$$-C09]* &quot;-&quot;??_-;_-@_-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2F66C9-89B4-4127-88ED-C354BEF3E04D}" name="Data" displayName="Data" ref="F12:K1009" totalsRowShown="0">
  <tableColumns count="6">
    <tableColumn id="1" xr3:uid="{2FC78930-69CD-49DA-95DA-28762A90508F}" name="Year" dataDxfId="10"/>
    <tableColumn id="2" xr3:uid="{ACF011F5-DE4B-4488-92FB-C6D86ABB57AF}" name="Quarter" dataDxfId="9"/>
    <tableColumn id="3" xr3:uid="{0D786F47-0FC6-4982-B6B9-509E08C05EF6}" name="Category"/>
    <tableColumn id="4" xr3:uid="{B3A49C22-93A2-40B2-87B4-55ED5787C3C8}" name="Item"/>
    <tableColumn id="5" xr3:uid="{A8E6DC5D-7CC4-4A81-A732-3B41D35B5631}" name="Sales" dataDxfId="12"/>
    <tableColumn id="6" xr3:uid="{9A14DC65-8106-4AF7-AF90-53418CF73950}" name="Rating" dataDxfId="1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PIVOTBY New Argument.xlsx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2" ht="12.75" x14ac:dyDescent="0.2">
      <c r="C17" s="10" t="s">
        <v>112</v>
      </c>
      <c r="D17" s="10"/>
      <c r="E17" s="10"/>
      <c r="F17" s="10"/>
      <c r="G17" s="10"/>
      <c r="H17" s="10"/>
      <c r="I17" s="10"/>
      <c r="J17" s="10"/>
      <c r="K17" s="17"/>
      <c r="L17" s="17"/>
    </row>
    <row r="18" spans="3:12" ht="12.75" x14ac:dyDescent="0.2">
      <c r="C18" s="46"/>
      <c r="D18" s="46"/>
      <c r="E18" s="46"/>
      <c r="F18" s="46"/>
      <c r="G18" s="46"/>
      <c r="H18" s="46"/>
      <c r="I18" s="46"/>
      <c r="J18" s="46"/>
    </row>
    <row r="19" spans="3:12" ht="12.75" x14ac:dyDescent="0.2">
      <c r="C19" s="10"/>
      <c r="D19" s="9"/>
      <c r="E19" s="7"/>
      <c r="F19" s="7"/>
      <c r="G19" s="7"/>
      <c r="H19" s="7"/>
      <c r="I19" s="7"/>
      <c r="J19" s="7"/>
    </row>
    <row r="20" spans="3:12" ht="12.75" x14ac:dyDescent="0.2">
      <c r="C20" s="10"/>
      <c r="D20" s="9"/>
      <c r="E20" s="7"/>
      <c r="F20" s="7"/>
      <c r="G20" s="7"/>
      <c r="H20" s="7"/>
      <c r="I20" s="7"/>
      <c r="J20" s="7"/>
    </row>
    <row r="21" spans="3:12" ht="12.75" x14ac:dyDescent="0.2">
      <c r="C21" s="10" t="s">
        <v>21</v>
      </c>
      <c r="D21" s="9"/>
      <c r="E21" s="7"/>
      <c r="F21" s="7"/>
      <c r="G21" s="47" t="s">
        <v>22</v>
      </c>
      <c r="H21" s="47"/>
      <c r="I21" s="47"/>
      <c r="J21" s="7"/>
    </row>
    <row r="22" spans="3:12" ht="12.75" x14ac:dyDescent="0.2">
      <c r="C22" s="10" t="s">
        <v>23</v>
      </c>
      <c r="D22" s="9"/>
      <c r="E22" s="7"/>
      <c r="F22" s="7"/>
      <c r="G22" s="47" t="s">
        <v>24</v>
      </c>
      <c r="H22" s="47"/>
      <c r="I22" s="47"/>
      <c r="J22" s="7"/>
    </row>
  </sheetData>
  <mergeCells count="3"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PIVOTBY New Argument.xlsx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122</v>
      </c>
    </row>
    <row r="13" spans="1:12" x14ac:dyDescent="0.2">
      <c r="F13" s="11" t="s">
        <v>123</v>
      </c>
    </row>
    <row r="14" spans="1:12" x14ac:dyDescent="0.2">
      <c r="F14" s="11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6DACC397-1266-4CF9-B7D6-22F828AE016B}"/>
    <hyperlink ref="F10" location="HL_3" display="Style Guide" xr:uid="{76FE834F-F1B7-4264-8A3B-3998DF24F70E}"/>
    <hyperlink ref="F11" location="HL_4" display="Model Parameters" xr:uid="{73A3F112-420B-4FA6-AA8C-52A001A6BA6C}"/>
    <hyperlink ref="F12" location="HL_5" display="Data Table" xr:uid="{B5DF7260-94E3-4DD8-8D7A-FC9B48A92598}"/>
    <hyperlink ref="F13" location="HL_6" display="PivotTable Results" xr:uid="{E45C06BB-589A-45C8-868C-6E4307ED4DB3}"/>
    <hyperlink ref="F14" location="HL_7" display="Error Checks" xr:uid="{DC402E32-75CD-4703-9D0E-494CA0563CE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PIVOTBY New Argument.xlsx</v>
      </c>
    </row>
    <row r="3" spans="1:13" x14ac:dyDescent="0.2">
      <c r="A3" s="47" t="s">
        <v>1</v>
      </c>
      <c r="B3" s="47"/>
      <c r="C3" s="47"/>
      <c r="D3" s="47"/>
      <c r="E3" s="4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49" t="s">
        <v>29</v>
      </c>
      <c r="D8" s="49"/>
      <c r="E8" s="49"/>
      <c r="F8" s="49"/>
      <c r="G8" s="49"/>
      <c r="H8" s="13"/>
      <c r="I8" s="13" t="s">
        <v>30</v>
      </c>
      <c r="J8" s="13"/>
      <c r="K8" s="13" t="s">
        <v>31</v>
      </c>
    </row>
    <row r="9" spans="1:13" outlineLevel="1" x14ac:dyDescent="0.2">
      <c r="C9" s="48"/>
      <c r="D9" s="48"/>
      <c r="E9" s="48"/>
      <c r="F9" s="48"/>
      <c r="G9" s="48"/>
      <c r="K9" s="17"/>
    </row>
    <row r="10" spans="1:13" ht="20.25" outlineLevel="1" x14ac:dyDescent="0.3">
      <c r="C10" s="48" t="s">
        <v>32</v>
      </c>
      <c r="D10" s="48"/>
      <c r="E10" s="48"/>
      <c r="F10" s="48"/>
      <c r="G10" s="48"/>
      <c r="I10" s="14" t="str">
        <f>C10</f>
        <v>Sheet Title</v>
      </c>
      <c r="K10" s="15" t="s">
        <v>32</v>
      </c>
    </row>
    <row r="11" spans="1:13" ht="18" outlineLevel="1" x14ac:dyDescent="0.25">
      <c r="C11" s="48" t="s">
        <v>5</v>
      </c>
      <c r="D11" s="48"/>
      <c r="E11" s="48"/>
      <c r="F11" s="48"/>
      <c r="G11" s="48"/>
      <c r="I11" s="16" t="str">
        <f>C11</f>
        <v>Model Name</v>
      </c>
      <c r="K11" s="15" t="s">
        <v>5</v>
      </c>
    </row>
    <row r="12" spans="1:13" outlineLevel="1" x14ac:dyDescent="0.2">
      <c r="C12" s="48"/>
      <c r="D12" s="48"/>
      <c r="E12" s="48"/>
      <c r="F12" s="48"/>
      <c r="G12" s="48"/>
      <c r="K12" s="17"/>
    </row>
    <row r="13" spans="1:13" ht="16.5" outlineLevel="1" thickBot="1" x14ac:dyDescent="0.3">
      <c r="C13" s="48" t="s">
        <v>33</v>
      </c>
      <c r="D13" s="48"/>
      <c r="E13" s="48"/>
      <c r="F13" s="48"/>
      <c r="G13" s="48"/>
      <c r="I13" s="39" t="str">
        <f>C13</f>
        <v>Header 1</v>
      </c>
      <c r="K13" s="15" t="s">
        <v>33</v>
      </c>
    </row>
    <row r="14" spans="1:13" ht="17.25" outlineLevel="1" thickTop="1" x14ac:dyDescent="0.25">
      <c r="C14" s="48" t="s">
        <v>34</v>
      </c>
      <c r="D14" s="48"/>
      <c r="E14" s="48"/>
      <c r="F14" s="48"/>
      <c r="G14" s="48"/>
      <c r="I14" s="3" t="str">
        <f>C14</f>
        <v>Header 2</v>
      </c>
      <c r="K14" s="15" t="s">
        <v>34</v>
      </c>
    </row>
    <row r="15" spans="1:13" ht="15" outlineLevel="1" x14ac:dyDescent="0.25">
      <c r="C15" s="48" t="s">
        <v>35</v>
      </c>
      <c r="D15" s="48"/>
      <c r="E15" s="48"/>
      <c r="F15" s="48"/>
      <c r="G15" s="48"/>
      <c r="I15" s="4" t="str">
        <f>C15</f>
        <v>Header 3</v>
      </c>
      <c r="K15" s="15" t="s">
        <v>35</v>
      </c>
    </row>
    <row r="16" spans="1:13" ht="15" outlineLevel="1" x14ac:dyDescent="0.25">
      <c r="C16" s="48" t="s">
        <v>36</v>
      </c>
      <c r="D16" s="48"/>
      <c r="E16" s="48"/>
      <c r="F16" s="48"/>
      <c r="G16" s="48"/>
      <c r="I16" s="18" t="str">
        <f>C16</f>
        <v>Header 4</v>
      </c>
      <c r="K16" s="15" t="s">
        <v>36</v>
      </c>
    </row>
    <row r="17" spans="2:14" outlineLevel="1" x14ac:dyDescent="0.2">
      <c r="C17" s="48"/>
      <c r="D17" s="48"/>
      <c r="E17" s="48"/>
      <c r="F17" s="48"/>
      <c r="G17" s="48"/>
      <c r="K17" s="17"/>
    </row>
    <row r="18" spans="2:14" ht="15" outlineLevel="1" x14ac:dyDescent="0.25">
      <c r="C18" s="48" t="s">
        <v>37</v>
      </c>
      <c r="D18" s="48"/>
      <c r="E18" s="48"/>
      <c r="F18" s="48"/>
      <c r="G18" s="48"/>
      <c r="I18" s="19" t="str">
        <f>C18</f>
        <v>Notes</v>
      </c>
      <c r="K18" s="15" t="s">
        <v>37</v>
      </c>
    </row>
    <row r="19" spans="2:14" outlineLevel="1" x14ac:dyDescent="0.2">
      <c r="C19" s="48"/>
      <c r="D19" s="48"/>
      <c r="E19" s="48"/>
      <c r="F19" s="48"/>
      <c r="G19" s="48"/>
      <c r="K19" s="17"/>
      <c r="N19" s="19"/>
    </row>
    <row r="20" spans="2:14" ht="15" outlineLevel="1" x14ac:dyDescent="0.25">
      <c r="C20" s="48" t="s">
        <v>38</v>
      </c>
      <c r="D20" s="48"/>
      <c r="E20" s="48"/>
      <c r="F20" s="48"/>
      <c r="G20" s="48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49" t="s">
        <v>29</v>
      </c>
      <c r="D25" s="49"/>
      <c r="E25" s="49"/>
      <c r="F25" s="49"/>
      <c r="G25" s="49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8"/>
      <c r="D26" s="48"/>
      <c r="E26" s="48"/>
      <c r="F26" s="48"/>
      <c r="G26" s="48"/>
      <c r="K26" s="15"/>
    </row>
    <row r="27" spans="2:14" ht="15" outlineLevel="1" x14ac:dyDescent="0.25">
      <c r="C27" s="48" t="s">
        <v>40</v>
      </c>
      <c r="D27" s="48"/>
      <c r="E27" s="48"/>
      <c r="F27" s="48"/>
      <c r="G27" s="48"/>
      <c r="I27" s="20" t="s">
        <v>40</v>
      </c>
      <c r="K27" s="21" t="str">
        <f>C27</f>
        <v>Assumption</v>
      </c>
    </row>
    <row r="28" spans="2:14" ht="15" outlineLevel="1" x14ac:dyDescent="0.25">
      <c r="C28" s="48"/>
      <c r="D28" s="48"/>
      <c r="E28" s="48"/>
      <c r="F28" s="48"/>
      <c r="G28" s="48"/>
      <c r="K28" s="21"/>
    </row>
    <row r="29" spans="2:14" ht="15" outlineLevel="1" x14ac:dyDescent="0.25">
      <c r="C29" s="48" t="s">
        <v>41</v>
      </c>
      <c r="D29" s="48"/>
      <c r="E29" s="48"/>
      <c r="F29" s="48"/>
      <c r="G29" s="4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8"/>
      <c r="D30" s="48"/>
      <c r="E30" s="48"/>
      <c r="F30" s="48"/>
      <c r="G30" s="48"/>
      <c r="K30" s="21"/>
    </row>
    <row r="31" spans="2:14" ht="15" outlineLevel="1" x14ac:dyDescent="0.25">
      <c r="C31" s="48" t="s">
        <v>42</v>
      </c>
      <c r="D31" s="48"/>
      <c r="E31" s="48"/>
      <c r="F31" s="48"/>
      <c r="G31" s="48"/>
      <c r="I31" s="23"/>
      <c r="K31" s="21" t="str">
        <f>C31</f>
        <v>Empty</v>
      </c>
    </row>
    <row r="32" spans="2:14" ht="15" outlineLevel="1" x14ac:dyDescent="0.25">
      <c r="C32" s="48"/>
      <c r="D32" s="48"/>
      <c r="E32" s="48"/>
      <c r="F32" s="48"/>
      <c r="G32" s="48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8" t="s">
        <v>44</v>
      </c>
      <c r="D35" s="48"/>
      <c r="E35" s="48"/>
      <c r="F35" s="48"/>
      <c r="G35" s="48"/>
      <c r="I35" s="11" t="s">
        <v>44</v>
      </c>
      <c r="K35" s="21" t="str">
        <f>C35</f>
        <v>Hyperlink</v>
      </c>
    </row>
    <row r="36" spans="3:11" ht="15" outlineLevel="1" x14ac:dyDescent="0.25">
      <c r="C36" s="48"/>
      <c r="D36" s="48"/>
      <c r="E36" s="48"/>
      <c r="F36" s="48"/>
      <c r="G36" s="48"/>
      <c r="K36" s="21"/>
    </row>
    <row r="37" spans="3:11" ht="15" outlineLevel="1" x14ac:dyDescent="0.25">
      <c r="C37" s="48" t="s">
        <v>45</v>
      </c>
      <c r="D37" s="48"/>
      <c r="E37" s="48"/>
      <c r="F37" s="48"/>
      <c r="G37" s="48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8"/>
      <c r="D38" s="48"/>
      <c r="E38" s="48"/>
      <c r="F38" s="48"/>
      <c r="G38" s="48"/>
      <c r="K38" s="21"/>
    </row>
    <row r="39" spans="3:11" ht="15" outlineLevel="1" x14ac:dyDescent="0.25">
      <c r="C39" s="48" t="s">
        <v>46</v>
      </c>
      <c r="D39" s="48"/>
      <c r="E39" s="48"/>
      <c r="F39" s="48"/>
      <c r="G39" s="48"/>
      <c r="I39" s="26">
        <v>77</v>
      </c>
      <c r="K39" s="21" t="s">
        <v>47</v>
      </c>
    </row>
    <row r="40" spans="3:11" ht="15" outlineLevel="1" x14ac:dyDescent="0.25">
      <c r="C40" s="48"/>
      <c r="D40" s="48"/>
      <c r="E40" s="48"/>
      <c r="F40" s="48"/>
      <c r="G40" s="48"/>
      <c r="K40" s="21"/>
    </row>
    <row r="41" spans="3:11" ht="15" outlineLevel="1" x14ac:dyDescent="0.25">
      <c r="C41" s="48" t="s">
        <v>48</v>
      </c>
      <c r="D41" s="48"/>
      <c r="E41" s="48"/>
      <c r="F41" s="48"/>
      <c r="G41" s="48"/>
      <c r="I41" s="27">
        <f>I39</f>
        <v>77</v>
      </c>
      <c r="K41" s="21" t="str">
        <f>C41</f>
        <v>Line Total</v>
      </c>
    </row>
    <row r="42" spans="3:11" ht="15" outlineLevel="1" x14ac:dyDescent="0.25">
      <c r="C42" s="48"/>
      <c r="D42" s="48"/>
      <c r="E42" s="48"/>
      <c r="F42" s="48"/>
      <c r="G42" s="48"/>
      <c r="K42" s="21"/>
    </row>
    <row r="43" spans="3:11" ht="15" outlineLevel="1" x14ac:dyDescent="0.25">
      <c r="C43" s="48" t="s">
        <v>49</v>
      </c>
      <c r="D43" s="48"/>
      <c r="E43" s="48"/>
      <c r="F43" s="48"/>
      <c r="G43" s="48"/>
      <c r="I43" s="28">
        <v>365</v>
      </c>
      <c r="K43" s="21" t="str">
        <f>C43</f>
        <v>Parameter</v>
      </c>
    </row>
    <row r="44" spans="3:11" ht="15" outlineLevel="1" x14ac:dyDescent="0.25">
      <c r="C44" s="48"/>
      <c r="D44" s="48"/>
      <c r="E44" s="48"/>
      <c r="F44" s="48"/>
      <c r="G44" s="48"/>
      <c r="K44" s="21"/>
    </row>
    <row r="45" spans="3:11" ht="15" outlineLevel="1" x14ac:dyDescent="0.25">
      <c r="C45" s="48" t="s">
        <v>50</v>
      </c>
      <c r="D45" s="48"/>
      <c r="E45" s="48"/>
      <c r="F45" s="48"/>
      <c r="G45" s="48"/>
      <c r="I45" s="29" t="s">
        <v>51</v>
      </c>
      <c r="K45" s="21" t="str">
        <f>C45</f>
        <v>Range Name Description</v>
      </c>
    </row>
    <row r="46" spans="3:11" ht="15" outlineLevel="1" x14ac:dyDescent="0.25">
      <c r="C46" s="48"/>
      <c r="D46" s="48"/>
      <c r="E46" s="48"/>
      <c r="F46" s="48"/>
      <c r="G46" s="48"/>
      <c r="K46" s="21"/>
    </row>
    <row r="47" spans="3:11" ht="15" outlineLevel="1" x14ac:dyDescent="0.25">
      <c r="C47" s="48" t="s">
        <v>52</v>
      </c>
      <c r="D47" s="48"/>
      <c r="E47" s="48"/>
      <c r="F47" s="48"/>
      <c r="G47" s="48"/>
      <c r="I47" s="30">
        <f>ROW(C47)</f>
        <v>47</v>
      </c>
      <c r="K47" s="21" t="s">
        <v>53</v>
      </c>
    </row>
    <row r="48" spans="3:11" ht="15" outlineLevel="1" x14ac:dyDescent="0.25">
      <c r="C48" s="48"/>
      <c r="D48" s="48"/>
      <c r="E48" s="48"/>
      <c r="F48" s="48"/>
      <c r="G48" s="48"/>
      <c r="K48" s="21"/>
    </row>
    <row r="49" spans="2:13" ht="15" outlineLevel="1" x14ac:dyDescent="0.25">
      <c r="C49" s="48" t="s">
        <v>54</v>
      </c>
      <c r="D49" s="48"/>
      <c r="E49" s="48"/>
      <c r="F49" s="48"/>
      <c r="G49" s="48"/>
      <c r="I49" s="31">
        <f>I41</f>
        <v>77</v>
      </c>
      <c r="K49" s="21" t="str">
        <f>C49</f>
        <v>Row Summary</v>
      </c>
    </row>
    <row r="50" spans="2:13" ht="15" outlineLevel="1" x14ac:dyDescent="0.25">
      <c r="C50" s="48"/>
      <c r="D50" s="48"/>
      <c r="E50" s="48"/>
      <c r="F50" s="48"/>
      <c r="G50" s="48"/>
      <c r="K50" s="21"/>
    </row>
    <row r="51" spans="2:13" ht="15" outlineLevel="1" x14ac:dyDescent="0.25">
      <c r="C51" s="48" t="s">
        <v>55</v>
      </c>
      <c r="D51" s="48"/>
      <c r="E51" s="48"/>
      <c r="F51" s="48"/>
      <c r="G51" s="48"/>
      <c r="I51" s="32" t="s">
        <v>69</v>
      </c>
      <c r="K51" s="21" t="str">
        <f>C51</f>
        <v>Units</v>
      </c>
    </row>
    <row r="52" spans="2:13" ht="15" outlineLevel="1" x14ac:dyDescent="0.25">
      <c r="C52" s="48"/>
      <c r="D52" s="48"/>
      <c r="E52" s="48"/>
      <c r="F52" s="48"/>
      <c r="G52" s="48"/>
      <c r="K52" s="21"/>
    </row>
    <row r="53" spans="2:13" ht="15" outlineLevel="1" x14ac:dyDescent="0.25">
      <c r="C53" s="48" t="s">
        <v>56</v>
      </c>
      <c r="D53" s="48"/>
      <c r="E53" s="48"/>
      <c r="F53" s="48"/>
      <c r="G53" s="48"/>
      <c r="I53" s="33"/>
      <c r="K53" s="21" t="str">
        <f>C53</f>
        <v>WIP</v>
      </c>
    </row>
    <row r="54" spans="2:13" ht="15" outlineLevel="1" x14ac:dyDescent="0.25">
      <c r="C54" s="48"/>
      <c r="D54" s="48"/>
      <c r="E54" s="48"/>
      <c r="F54" s="48"/>
      <c r="G54" s="48"/>
      <c r="K54" s="21"/>
    </row>
    <row r="55" spans="2:13" outlineLevel="1" x14ac:dyDescent="0.2">
      <c r="C55" s="48"/>
      <c r="D55" s="48"/>
      <c r="E55" s="48"/>
      <c r="F55" s="48"/>
      <c r="G55" s="48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49" t="s">
        <v>29</v>
      </c>
      <c r="D58" s="49"/>
      <c r="E58" s="49"/>
      <c r="F58" s="49"/>
      <c r="G58" s="49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8" t="s">
        <v>58</v>
      </c>
      <c r="D60" s="48"/>
      <c r="E60" s="48"/>
      <c r="F60" s="48"/>
      <c r="G60" s="4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8"/>
      <c r="D61" s="48"/>
      <c r="E61" s="48"/>
      <c r="F61" s="48"/>
      <c r="G61" s="48"/>
      <c r="K61" s="21"/>
    </row>
    <row r="62" spans="2:13" ht="15" outlineLevel="1" x14ac:dyDescent="0.25">
      <c r="C62" s="48" t="s">
        <v>59</v>
      </c>
      <c r="D62" s="48"/>
      <c r="E62" s="48"/>
      <c r="F62" s="48"/>
      <c r="G62" s="48"/>
      <c r="I62" s="41">
        <v>-123456.789</v>
      </c>
      <c r="K62" s="21" t="str">
        <f t="shared" si="0"/>
        <v>Comma [0]</v>
      </c>
    </row>
    <row r="63" spans="2:13" ht="15" outlineLevel="1" x14ac:dyDescent="0.25">
      <c r="C63" s="48"/>
      <c r="D63" s="48"/>
      <c r="E63" s="48"/>
      <c r="F63" s="48"/>
      <c r="G63" s="48"/>
      <c r="K63" s="21"/>
    </row>
    <row r="64" spans="2:13" ht="15" outlineLevel="1" x14ac:dyDescent="0.25">
      <c r="C64" s="48" t="s">
        <v>60</v>
      </c>
      <c r="D64" s="48"/>
      <c r="E64" s="48"/>
      <c r="F64" s="48"/>
      <c r="G64" s="48"/>
      <c r="I64" s="43">
        <v>123456.789</v>
      </c>
      <c r="K64" s="21" t="str">
        <f t="shared" si="0"/>
        <v>Currency</v>
      </c>
    </row>
    <row r="65" spans="3:11" ht="15" outlineLevel="1" x14ac:dyDescent="0.25">
      <c r="C65" s="48"/>
      <c r="D65" s="48"/>
      <c r="E65" s="48"/>
      <c r="F65" s="48"/>
      <c r="G65" s="48"/>
      <c r="K65" s="21"/>
    </row>
    <row r="66" spans="3:11" ht="15" outlineLevel="1" x14ac:dyDescent="0.25">
      <c r="C66" s="48" t="s">
        <v>61</v>
      </c>
      <c r="D66" s="48"/>
      <c r="E66" s="48"/>
      <c r="F66" s="48"/>
      <c r="G66" s="48"/>
      <c r="I66" s="44">
        <v>123456.789</v>
      </c>
      <c r="K66" s="21" t="str">
        <f t="shared" si="0"/>
        <v>Currency [0]</v>
      </c>
    </row>
    <row r="67" spans="3:11" ht="15" outlineLevel="1" x14ac:dyDescent="0.25">
      <c r="C67" s="48"/>
      <c r="D67" s="48"/>
      <c r="E67" s="48"/>
      <c r="F67" s="48"/>
      <c r="G67" s="48"/>
      <c r="K67" s="21"/>
    </row>
    <row r="68" spans="3:11" ht="15" outlineLevel="1" x14ac:dyDescent="0.25">
      <c r="C68" s="48" t="s">
        <v>62</v>
      </c>
      <c r="D68" s="48"/>
      <c r="E68" s="48"/>
      <c r="F68" s="48"/>
      <c r="G68" s="48"/>
      <c r="I68" s="45">
        <f ca="1">TODAY()</f>
        <v>45427</v>
      </c>
      <c r="K68" s="21" t="str">
        <f>C68</f>
        <v>Date</v>
      </c>
    </row>
    <row r="69" spans="3:11" ht="15" outlineLevel="1" x14ac:dyDescent="0.25">
      <c r="C69" s="48"/>
      <c r="D69" s="48"/>
      <c r="E69" s="48"/>
      <c r="F69" s="48"/>
      <c r="G69" s="48"/>
      <c r="K69" s="21"/>
    </row>
    <row r="70" spans="3:11" ht="15" outlineLevel="1" x14ac:dyDescent="0.25">
      <c r="C70" s="48" t="s">
        <v>63</v>
      </c>
      <c r="D70" s="48"/>
      <c r="E70" s="48"/>
      <c r="F70" s="48"/>
      <c r="G70" s="48"/>
      <c r="I70" s="37">
        <f ca="1">TODAY()</f>
        <v>45427</v>
      </c>
      <c r="K70" s="21" t="str">
        <f>C70</f>
        <v>Date Heading</v>
      </c>
    </row>
    <row r="71" spans="3:11" ht="15" outlineLevel="1" x14ac:dyDescent="0.25">
      <c r="C71" s="48"/>
      <c r="D71" s="48"/>
      <c r="E71" s="48"/>
      <c r="F71" s="48"/>
      <c r="G71" s="48"/>
      <c r="K71" s="21"/>
    </row>
    <row r="72" spans="3:11" ht="15" outlineLevel="1" x14ac:dyDescent="0.25">
      <c r="C72" s="48" t="s">
        <v>64</v>
      </c>
      <c r="D72" s="48"/>
      <c r="E72" s="48"/>
      <c r="F72" s="48"/>
      <c r="G72" s="48"/>
      <c r="I72" s="34">
        <v>-123456.789</v>
      </c>
      <c r="K72" s="21" t="str">
        <f>C72</f>
        <v>Numbers 0</v>
      </c>
    </row>
    <row r="73" spans="3:11" ht="15" outlineLevel="1" x14ac:dyDescent="0.25">
      <c r="C73" s="48"/>
      <c r="D73" s="48"/>
      <c r="E73" s="48"/>
      <c r="F73" s="48"/>
      <c r="G73" s="48"/>
      <c r="K73" s="21"/>
    </row>
    <row r="74" spans="3:11" ht="15" outlineLevel="1" x14ac:dyDescent="0.25">
      <c r="C74" s="48" t="s">
        <v>65</v>
      </c>
      <c r="D74" s="48"/>
      <c r="E74" s="48"/>
      <c r="F74" s="48"/>
      <c r="G74" s="48"/>
      <c r="I74" s="35">
        <v>0.5</v>
      </c>
      <c r="K74" s="21" t="str">
        <f>C74</f>
        <v>Percent</v>
      </c>
    </row>
    <row r="75" spans="3:11" outlineLevel="1" x14ac:dyDescent="0.2">
      <c r="C75" s="48"/>
      <c r="D75" s="48"/>
      <c r="E75" s="48"/>
      <c r="F75" s="48"/>
      <c r="G75" s="48"/>
    </row>
    <row r="76" spans="3:11" outlineLevel="1" x14ac:dyDescent="0.2">
      <c r="C76" s="48"/>
      <c r="D76" s="48"/>
      <c r="E76" s="48"/>
      <c r="F76" s="48"/>
      <c r="G76" s="48"/>
    </row>
    <row r="77" spans="3:11" x14ac:dyDescent="0.2">
      <c r="C77" s="48"/>
      <c r="D77" s="48"/>
      <c r="E77" s="48"/>
      <c r="F77" s="48"/>
      <c r="G77" s="48"/>
    </row>
    <row r="78" spans="3:11" x14ac:dyDescent="0.2">
      <c r="C78" s="48"/>
      <c r="D78" s="48"/>
      <c r="E78" s="48"/>
      <c r="F78" s="48"/>
      <c r="G78" s="48"/>
    </row>
    <row r="79" spans="3:11" x14ac:dyDescent="0.2">
      <c r="C79" s="48"/>
      <c r="D79" s="48"/>
      <c r="E79" s="48"/>
      <c r="F79" s="48"/>
      <c r="G79" s="48"/>
    </row>
    <row r="80" spans="3:11" x14ac:dyDescent="0.2">
      <c r="C80" s="48"/>
      <c r="D80" s="48"/>
      <c r="E80" s="48"/>
      <c r="F80" s="48"/>
      <c r="G80" s="48"/>
    </row>
    <row r="81" spans="3:7" x14ac:dyDescent="0.2">
      <c r="C81" s="48"/>
      <c r="D81" s="48"/>
      <c r="E81" s="48"/>
      <c r="F81" s="48"/>
      <c r="G81" s="4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7"/>
      <c r="K1" s="47"/>
    </row>
    <row r="2" spans="1:18" ht="18" x14ac:dyDescent="0.25">
      <c r="A2" s="16" t="str">
        <f ca="1">Model_Name</f>
        <v>SP PIVOTBY New Argument.xlsx</v>
      </c>
    </row>
    <row r="3" spans="1:18" x14ac:dyDescent="0.2">
      <c r="A3" s="47" t="s">
        <v>1</v>
      </c>
      <c r="B3" s="47"/>
      <c r="C3" s="47"/>
      <c r="D3" s="47"/>
      <c r="E3" s="4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0" t="str">
        <f ca="1">IF(ISERROR(OR(FIND("[",CELL("filename",A1)),FIND("]",CELL("filename",A1)))),"",MID(CELL("filename",A1),FIND("[",CELL("filename",A1))+1,FIND("]",CELL("filename",A1))-FIND("[",CELL("filename",A1))-1))</f>
        <v>SP PIVOTBY New Argument.xlsx</v>
      </c>
      <c r="H11" s="50"/>
      <c r="I11" s="50"/>
      <c r="J11" s="50"/>
      <c r="K11" s="50"/>
      <c r="L11" s="50"/>
      <c r="M11" s="50"/>
      <c r="N11" s="50"/>
    </row>
    <row r="12" spans="1:18" outlineLevel="1" x14ac:dyDescent="0.2">
      <c r="E12" t="s">
        <v>6</v>
      </c>
      <c r="G12" s="51" t="s">
        <v>70</v>
      </c>
      <c r="H12" s="51"/>
      <c r="I12" s="51"/>
      <c r="J12" s="51"/>
      <c r="K12" s="51"/>
      <c r="L12" s="51"/>
      <c r="M12" s="51"/>
      <c r="N12" s="5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Q101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7" max="7" width="9.42578125" customWidth="1"/>
    <col min="8" max="8" width="12.7109375" customWidth="1"/>
    <col min="9" max="9" width="14.28515625" bestFit="1" customWidth="1"/>
    <col min="10" max="10" width="10" bestFit="1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Data Table</v>
      </c>
    </row>
    <row r="2" spans="1:17" ht="18" x14ac:dyDescent="0.25">
      <c r="A2" s="16" t="str">
        <f ca="1">Model_Name</f>
        <v>SP PIVOTBY New Argument.xlsx</v>
      </c>
    </row>
    <row r="3" spans="1:17" x14ac:dyDescent="0.2">
      <c r="A3" s="47" t="s">
        <v>1</v>
      </c>
      <c r="B3" s="47"/>
      <c r="C3" s="47"/>
      <c r="D3" s="47"/>
      <c r="E3" s="47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11"/>
    </row>
    <row r="6" spans="1:17" ht="16.5" thickBot="1" x14ac:dyDescent="0.3">
      <c r="B6" s="40">
        <f>MAX($B$5:$B5)+1</f>
        <v>1</v>
      </c>
      <c r="C6" s="2" t="s">
        <v>110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outlineLevel="1" thickTop="1" x14ac:dyDescent="0.2"/>
    <row r="8" spans="1:17" ht="16.5" outlineLevel="1" x14ac:dyDescent="0.25">
      <c r="C8" s="3" t="s">
        <v>111</v>
      </c>
    </row>
    <row r="9" spans="1:17" outlineLevel="1" x14ac:dyDescent="0.2"/>
    <row r="10" spans="1:17" ht="15" outlineLevel="1" x14ac:dyDescent="0.25">
      <c r="D10" s="4" t="str">
        <f>C6</f>
        <v>Source Table</v>
      </c>
    </row>
    <row r="11" spans="1:17" outlineLevel="1" x14ac:dyDescent="0.2"/>
    <row r="12" spans="1:17" outlineLevel="1" x14ac:dyDescent="0.2">
      <c r="F12" t="s">
        <v>71</v>
      </c>
      <c r="G12" t="s">
        <v>105</v>
      </c>
      <c r="H12" t="s">
        <v>72</v>
      </c>
      <c r="I12" t="s">
        <v>73</v>
      </c>
      <c r="J12" t="s">
        <v>74</v>
      </c>
      <c r="K12" t="s">
        <v>75</v>
      </c>
    </row>
    <row r="13" spans="1:17" outlineLevel="1" x14ac:dyDescent="0.2">
      <c r="F13" s="54">
        <v>2022</v>
      </c>
      <c r="G13" s="54" t="s">
        <v>106</v>
      </c>
      <c r="H13" t="s">
        <v>76</v>
      </c>
      <c r="I13" t="s">
        <v>77</v>
      </c>
      <c r="J13" s="52">
        <v>4000</v>
      </c>
      <c r="K13" s="53">
        <v>0.1</v>
      </c>
    </row>
    <row r="14" spans="1:17" outlineLevel="1" x14ac:dyDescent="0.2">
      <c r="F14" s="54">
        <v>2024</v>
      </c>
      <c r="G14" s="54" t="s">
        <v>106</v>
      </c>
      <c r="H14" t="s">
        <v>76</v>
      </c>
      <c r="I14" t="s">
        <v>78</v>
      </c>
      <c r="J14" s="52">
        <v>3200</v>
      </c>
      <c r="K14" s="53">
        <v>0.5</v>
      </c>
    </row>
    <row r="15" spans="1:17" outlineLevel="1" x14ac:dyDescent="0.2">
      <c r="F15" s="54">
        <v>2022</v>
      </c>
      <c r="G15" s="54" t="s">
        <v>107</v>
      </c>
      <c r="H15" t="s">
        <v>76</v>
      </c>
      <c r="I15" t="s">
        <v>79</v>
      </c>
      <c r="J15" s="52">
        <v>3300</v>
      </c>
      <c r="K15" s="53">
        <v>0.45</v>
      </c>
    </row>
    <row r="16" spans="1:17" outlineLevel="1" x14ac:dyDescent="0.2">
      <c r="F16" s="54">
        <v>2022</v>
      </c>
      <c r="G16" s="54" t="s">
        <v>107</v>
      </c>
      <c r="H16" t="s">
        <v>80</v>
      </c>
      <c r="I16" t="s">
        <v>81</v>
      </c>
      <c r="J16" s="52">
        <v>1100</v>
      </c>
      <c r="K16" s="53">
        <v>0.1</v>
      </c>
    </row>
    <row r="17" spans="6:11" outlineLevel="1" x14ac:dyDescent="0.2">
      <c r="F17" s="54">
        <v>2022</v>
      </c>
      <c r="G17" s="54" t="s">
        <v>108</v>
      </c>
      <c r="H17" t="s">
        <v>76</v>
      </c>
      <c r="I17" t="s">
        <v>82</v>
      </c>
      <c r="J17" s="52">
        <v>500</v>
      </c>
      <c r="K17" s="53">
        <v>0.85</v>
      </c>
    </row>
    <row r="18" spans="6:11" outlineLevel="1" x14ac:dyDescent="0.2">
      <c r="F18" s="54">
        <v>2022</v>
      </c>
      <c r="G18" s="54" t="s">
        <v>106</v>
      </c>
      <c r="H18" t="s">
        <v>80</v>
      </c>
      <c r="I18" t="s">
        <v>81</v>
      </c>
      <c r="J18" s="52">
        <v>1500</v>
      </c>
      <c r="K18" s="53">
        <v>0.3</v>
      </c>
    </row>
    <row r="19" spans="6:11" outlineLevel="1" x14ac:dyDescent="0.2">
      <c r="F19" s="54">
        <v>2023</v>
      </c>
      <c r="G19" s="54" t="s">
        <v>108</v>
      </c>
      <c r="H19" t="s">
        <v>83</v>
      </c>
      <c r="I19" t="s">
        <v>84</v>
      </c>
      <c r="J19" s="52">
        <v>2600</v>
      </c>
      <c r="K19" s="53">
        <v>0.85</v>
      </c>
    </row>
    <row r="20" spans="6:11" outlineLevel="1" x14ac:dyDescent="0.2">
      <c r="F20" s="54">
        <v>2022</v>
      </c>
      <c r="G20" s="54" t="s">
        <v>106</v>
      </c>
      <c r="H20" t="s">
        <v>85</v>
      </c>
      <c r="I20" t="s">
        <v>86</v>
      </c>
      <c r="J20" s="52">
        <v>1100</v>
      </c>
      <c r="K20" s="53">
        <v>0.3</v>
      </c>
    </row>
    <row r="21" spans="6:11" outlineLevel="1" x14ac:dyDescent="0.2">
      <c r="F21" s="54">
        <v>2024</v>
      </c>
      <c r="G21" s="54" t="s">
        <v>107</v>
      </c>
      <c r="H21" t="s">
        <v>80</v>
      </c>
      <c r="I21" t="s">
        <v>87</v>
      </c>
      <c r="J21" s="52">
        <v>800</v>
      </c>
      <c r="K21" s="53">
        <v>0.65</v>
      </c>
    </row>
    <row r="22" spans="6:11" outlineLevel="1" x14ac:dyDescent="0.2">
      <c r="F22" s="54">
        <v>2023</v>
      </c>
      <c r="G22" s="54" t="s">
        <v>106</v>
      </c>
      <c r="H22" t="s">
        <v>80</v>
      </c>
      <c r="I22" t="s">
        <v>88</v>
      </c>
      <c r="J22" s="52">
        <v>1000</v>
      </c>
      <c r="K22" s="53">
        <v>0.45</v>
      </c>
    </row>
    <row r="23" spans="6:11" outlineLevel="1" x14ac:dyDescent="0.2">
      <c r="F23" s="54">
        <v>2023</v>
      </c>
      <c r="G23" s="54" t="s">
        <v>106</v>
      </c>
      <c r="H23" t="s">
        <v>83</v>
      </c>
      <c r="I23" t="s">
        <v>89</v>
      </c>
      <c r="J23" s="52">
        <v>2700</v>
      </c>
      <c r="K23" s="53">
        <v>0.45</v>
      </c>
    </row>
    <row r="24" spans="6:11" outlineLevel="1" x14ac:dyDescent="0.2">
      <c r="F24" s="54">
        <v>2022</v>
      </c>
      <c r="G24" s="54" t="s">
        <v>107</v>
      </c>
      <c r="H24" t="s">
        <v>80</v>
      </c>
      <c r="I24" t="s">
        <v>90</v>
      </c>
      <c r="J24" s="52">
        <v>800</v>
      </c>
      <c r="K24" s="53">
        <v>0.2</v>
      </c>
    </row>
    <row r="25" spans="6:11" outlineLevel="1" x14ac:dyDescent="0.2">
      <c r="F25" s="54">
        <v>2024</v>
      </c>
      <c r="G25" s="54" t="s">
        <v>109</v>
      </c>
      <c r="H25" t="s">
        <v>80</v>
      </c>
      <c r="I25" t="s">
        <v>91</v>
      </c>
      <c r="J25" s="52">
        <v>1100</v>
      </c>
      <c r="K25" s="53">
        <v>0.3</v>
      </c>
    </row>
    <row r="26" spans="6:11" outlineLevel="1" x14ac:dyDescent="0.2">
      <c r="F26" s="54">
        <v>2023</v>
      </c>
      <c r="G26" s="54" t="s">
        <v>107</v>
      </c>
      <c r="H26" t="s">
        <v>76</v>
      </c>
      <c r="I26" t="s">
        <v>79</v>
      </c>
      <c r="J26" s="52">
        <v>1100</v>
      </c>
      <c r="K26" s="53">
        <v>1</v>
      </c>
    </row>
    <row r="27" spans="6:11" outlineLevel="1" x14ac:dyDescent="0.2">
      <c r="F27" s="54">
        <v>2024</v>
      </c>
      <c r="G27" s="54" t="s">
        <v>108</v>
      </c>
      <c r="H27" t="s">
        <v>76</v>
      </c>
      <c r="I27" t="s">
        <v>92</v>
      </c>
      <c r="J27" s="52">
        <v>3200</v>
      </c>
      <c r="K27" s="53">
        <v>0.25</v>
      </c>
    </row>
    <row r="28" spans="6:11" outlineLevel="1" x14ac:dyDescent="0.2">
      <c r="F28" s="54">
        <v>2024</v>
      </c>
      <c r="G28" s="54" t="s">
        <v>109</v>
      </c>
      <c r="H28" t="s">
        <v>83</v>
      </c>
      <c r="I28" t="s">
        <v>93</v>
      </c>
      <c r="J28" s="52">
        <v>400</v>
      </c>
      <c r="K28" s="53">
        <v>0.55000000000000004</v>
      </c>
    </row>
    <row r="29" spans="6:11" outlineLevel="1" x14ac:dyDescent="0.2">
      <c r="F29" s="54">
        <v>2023</v>
      </c>
      <c r="G29" s="54" t="s">
        <v>109</v>
      </c>
      <c r="H29" t="s">
        <v>83</v>
      </c>
      <c r="I29" t="s">
        <v>94</v>
      </c>
      <c r="J29" s="52">
        <v>500</v>
      </c>
      <c r="K29" s="53">
        <v>0.7</v>
      </c>
    </row>
    <row r="30" spans="6:11" outlineLevel="1" x14ac:dyDescent="0.2">
      <c r="F30" s="54">
        <v>2022</v>
      </c>
      <c r="G30" s="54" t="s">
        <v>107</v>
      </c>
      <c r="H30" t="s">
        <v>76</v>
      </c>
      <c r="I30" t="s">
        <v>78</v>
      </c>
      <c r="J30" s="52">
        <v>1000</v>
      </c>
      <c r="K30" s="53">
        <v>0.45</v>
      </c>
    </row>
    <row r="31" spans="6:11" outlineLevel="1" x14ac:dyDescent="0.2">
      <c r="F31" s="54">
        <v>2023</v>
      </c>
      <c r="G31" s="54" t="s">
        <v>107</v>
      </c>
      <c r="H31" t="s">
        <v>83</v>
      </c>
      <c r="I31" t="s">
        <v>89</v>
      </c>
      <c r="J31" s="52">
        <v>3600</v>
      </c>
      <c r="K31" s="53">
        <v>0.6</v>
      </c>
    </row>
    <row r="32" spans="6:11" outlineLevel="1" x14ac:dyDescent="0.2">
      <c r="F32" s="54">
        <v>2022</v>
      </c>
      <c r="G32" s="54" t="s">
        <v>107</v>
      </c>
      <c r="H32" t="s">
        <v>85</v>
      </c>
      <c r="I32" t="s">
        <v>86</v>
      </c>
      <c r="J32" s="52">
        <v>200</v>
      </c>
      <c r="K32" s="53">
        <v>0.55000000000000004</v>
      </c>
    </row>
    <row r="33" spans="6:11" outlineLevel="1" x14ac:dyDescent="0.2">
      <c r="F33" s="54">
        <v>2023</v>
      </c>
      <c r="G33" s="54" t="s">
        <v>107</v>
      </c>
      <c r="H33" t="s">
        <v>80</v>
      </c>
      <c r="I33" t="s">
        <v>90</v>
      </c>
      <c r="J33" s="52">
        <v>4000</v>
      </c>
      <c r="K33" s="53">
        <v>1</v>
      </c>
    </row>
    <row r="34" spans="6:11" outlineLevel="1" x14ac:dyDescent="0.2">
      <c r="F34" s="54">
        <v>2022</v>
      </c>
      <c r="G34" s="54" t="s">
        <v>107</v>
      </c>
      <c r="H34" t="s">
        <v>83</v>
      </c>
      <c r="I34" t="s">
        <v>93</v>
      </c>
      <c r="J34" s="52">
        <v>1500</v>
      </c>
      <c r="K34" s="53">
        <v>0.75</v>
      </c>
    </row>
    <row r="35" spans="6:11" outlineLevel="1" x14ac:dyDescent="0.2">
      <c r="F35" s="54">
        <v>2024</v>
      </c>
      <c r="G35" s="54" t="s">
        <v>106</v>
      </c>
      <c r="H35" t="s">
        <v>85</v>
      </c>
      <c r="I35" t="s">
        <v>95</v>
      </c>
      <c r="J35" s="52">
        <v>600</v>
      </c>
      <c r="K35" s="53">
        <v>0.75</v>
      </c>
    </row>
    <row r="36" spans="6:11" outlineLevel="1" x14ac:dyDescent="0.2">
      <c r="F36" s="54">
        <v>2024</v>
      </c>
      <c r="G36" s="54" t="s">
        <v>109</v>
      </c>
      <c r="H36" t="s">
        <v>80</v>
      </c>
      <c r="I36" t="s">
        <v>90</v>
      </c>
      <c r="J36" s="52">
        <v>900</v>
      </c>
      <c r="K36" s="53">
        <v>0.65</v>
      </c>
    </row>
    <row r="37" spans="6:11" outlineLevel="1" x14ac:dyDescent="0.2">
      <c r="F37" s="54">
        <v>2024</v>
      </c>
      <c r="G37" s="54" t="s">
        <v>106</v>
      </c>
      <c r="H37" t="s">
        <v>76</v>
      </c>
      <c r="I37" t="s">
        <v>96</v>
      </c>
      <c r="J37" s="52">
        <v>100</v>
      </c>
      <c r="K37" s="53">
        <v>0.1</v>
      </c>
    </row>
    <row r="38" spans="6:11" outlineLevel="1" x14ac:dyDescent="0.2">
      <c r="F38" s="54">
        <v>2024</v>
      </c>
      <c r="G38" s="54" t="s">
        <v>106</v>
      </c>
      <c r="H38" t="s">
        <v>76</v>
      </c>
      <c r="I38" t="s">
        <v>96</v>
      </c>
      <c r="J38" s="52">
        <v>1600</v>
      </c>
      <c r="K38" s="53">
        <v>0.45</v>
      </c>
    </row>
    <row r="39" spans="6:11" outlineLevel="1" x14ac:dyDescent="0.2">
      <c r="F39" s="54">
        <v>2023</v>
      </c>
      <c r="G39" s="54" t="s">
        <v>107</v>
      </c>
      <c r="H39" t="s">
        <v>85</v>
      </c>
      <c r="I39" t="s">
        <v>86</v>
      </c>
      <c r="J39" s="52">
        <v>2400</v>
      </c>
      <c r="K39" s="53">
        <v>0.7</v>
      </c>
    </row>
    <row r="40" spans="6:11" outlineLevel="1" x14ac:dyDescent="0.2">
      <c r="F40" s="54">
        <v>2022</v>
      </c>
      <c r="G40" s="54" t="s">
        <v>107</v>
      </c>
      <c r="H40" t="s">
        <v>76</v>
      </c>
      <c r="I40" t="s">
        <v>78</v>
      </c>
      <c r="J40" s="52">
        <v>2000</v>
      </c>
      <c r="K40" s="53">
        <v>0.25</v>
      </c>
    </row>
    <row r="41" spans="6:11" outlineLevel="1" x14ac:dyDescent="0.2">
      <c r="F41" s="54">
        <v>2023</v>
      </c>
      <c r="G41" s="54" t="s">
        <v>108</v>
      </c>
      <c r="H41" t="s">
        <v>83</v>
      </c>
      <c r="I41" t="s">
        <v>89</v>
      </c>
      <c r="J41" s="52">
        <v>500</v>
      </c>
      <c r="K41" s="53">
        <v>0.8</v>
      </c>
    </row>
    <row r="42" spans="6:11" outlineLevel="1" x14ac:dyDescent="0.2">
      <c r="F42" s="54">
        <v>2023</v>
      </c>
      <c r="G42" s="54" t="s">
        <v>107</v>
      </c>
      <c r="H42" t="s">
        <v>85</v>
      </c>
      <c r="I42" t="s">
        <v>97</v>
      </c>
      <c r="J42" s="52">
        <v>3900</v>
      </c>
      <c r="K42" s="53">
        <v>0.25</v>
      </c>
    </row>
    <row r="43" spans="6:11" outlineLevel="1" x14ac:dyDescent="0.2">
      <c r="F43" s="54">
        <v>2022</v>
      </c>
      <c r="G43" s="54" t="s">
        <v>107</v>
      </c>
      <c r="H43" t="s">
        <v>76</v>
      </c>
      <c r="I43" t="s">
        <v>98</v>
      </c>
      <c r="J43" s="52">
        <v>200</v>
      </c>
      <c r="K43" s="53">
        <v>0.75</v>
      </c>
    </row>
    <row r="44" spans="6:11" outlineLevel="1" x14ac:dyDescent="0.2">
      <c r="F44" s="54">
        <v>2023</v>
      </c>
      <c r="G44" s="54" t="s">
        <v>107</v>
      </c>
      <c r="H44" t="s">
        <v>83</v>
      </c>
      <c r="I44" t="s">
        <v>84</v>
      </c>
      <c r="J44" s="52">
        <v>2700</v>
      </c>
      <c r="K44" s="53">
        <v>0.65</v>
      </c>
    </row>
    <row r="45" spans="6:11" outlineLevel="1" x14ac:dyDescent="0.2">
      <c r="F45" s="54">
        <v>2022</v>
      </c>
      <c r="G45" s="54" t="s">
        <v>107</v>
      </c>
      <c r="H45" t="s">
        <v>83</v>
      </c>
      <c r="I45" t="s">
        <v>99</v>
      </c>
      <c r="J45" s="52">
        <v>200</v>
      </c>
      <c r="K45" s="53">
        <v>0.2</v>
      </c>
    </row>
    <row r="46" spans="6:11" outlineLevel="1" x14ac:dyDescent="0.2">
      <c r="F46" s="54">
        <v>2022</v>
      </c>
      <c r="G46" s="54" t="s">
        <v>108</v>
      </c>
      <c r="H46" t="s">
        <v>76</v>
      </c>
      <c r="I46" t="s">
        <v>79</v>
      </c>
      <c r="J46" s="52">
        <v>1700</v>
      </c>
      <c r="K46" s="53">
        <v>0.55000000000000004</v>
      </c>
    </row>
    <row r="47" spans="6:11" outlineLevel="1" x14ac:dyDescent="0.2">
      <c r="F47" s="54">
        <v>2023</v>
      </c>
      <c r="G47" s="54" t="s">
        <v>107</v>
      </c>
      <c r="H47" t="s">
        <v>85</v>
      </c>
      <c r="I47" t="s">
        <v>100</v>
      </c>
      <c r="J47" s="52">
        <v>400</v>
      </c>
      <c r="K47" s="53">
        <v>0.4</v>
      </c>
    </row>
    <row r="48" spans="6:11" outlineLevel="1" x14ac:dyDescent="0.2">
      <c r="F48" s="54">
        <v>2023</v>
      </c>
      <c r="G48" s="54" t="s">
        <v>109</v>
      </c>
      <c r="H48" t="s">
        <v>83</v>
      </c>
      <c r="I48" t="s">
        <v>89</v>
      </c>
      <c r="J48" s="52">
        <v>2600</v>
      </c>
      <c r="K48" s="53">
        <v>0.7</v>
      </c>
    </row>
    <row r="49" spans="6:11" outlineLevel="1" x14ac:dyDescent="0.2">
      <c r="F49" s="54">
        <v>2023</v>
      </c>
      <c r="G49" s="54" t="s">
        <v>106</v>
      </c>
      <c r="H49" t="s">
        <v>80</v>
      </c>
      <c r="I49" t="s">
        <v>101</v>
      </c>
      <c r="J49" s="52">
        <v>2200</v>
      </c>
      <c r="K49" s="53">
        <v>0.4</v>
      </c>
    </row>
    <row r="50" spans="6:11" outlineLevel="1" x14ac:dyDescent="0.2">
      <c r="F50" s="54">
        <v>2024</v>
      </c>
      <c r="G50" s="54" t="s">
        <v>108</v>
      </c>
      <c r="H50" t="s">
        <v>85</v>
      </c>
      <c r="I50" t="s">
        <v>97</v>
      </c>
      <c r="J50" s="52">
        <v>3400</v>
      </c>
      <c r="K50" s="53">
        <v>0.45</v>
      </c>
    </row>
    <row r="51" spans="6:11" outlineLevel="1" x14ac:dyDescent="0.2">
      <c r="F51" s="54">
        <v>2024</v>
      </c>
      <c r="G51" s="54" t="s">
        <v>109</v>
      </c>
      <c r="H51" t="s">
        <v>76</v>
      </c>
      <c r="I51" t="s">
        <v>78</v>
      </c>
      <c r="J51" s="52">
        <v>1700</v>
      </c>
      <c r="K51" s="53">
        <v>0.45</v>
      </c>
    </row>
    <row r="52" spans="6:11" outlineLevel="1" x14ac:dyDescent="0.2">
      <c r="F52" s="54">
        <v>2022</v>
      </c>
      <c r="G52" s="54" t="s">
        <v>107</v>
      </c>
      <c r="H52" t="s">
        <v>83</v>
      </c>
      <c r="I52" t="s">
        <v>89</v>
      </c>
      <c r="J52" s="52">
        <v>2100</v>
      </c>
      <c r="K52" s="53">
        <v>0.75</v>
      </c>
    </row>
    <row r="53" spans="6:11" outlineLevel="1" x14ac:dyDescent="0.2">
      <c r="F53" s="54">
        <v>2023</v>
      </c>
      <c r="G53" s="54" t="s">
        <v>107</v>
      </c>
      <c r="H53" t="s">
        <v>85</v>
      </c>
      <c r="I53" t="s">
        <v>100</v>
      </c>
      <c r="J53" s="52">
        <v>2800</v>
      </c>
      <c r="K53" s="53">
        <v>0.1</v>
      </c>
    </row>
    <row r="54" spans="6:11" outlineLevel="1" x14ac:dyDescent="0.2">
      <c r="F54" s="54">
        <v>2023</v>
      </c>
      <c r="G54" s="54" t="s">
        <v>107</v>
      </c>
      <c r="H54" t="s">
        <v>83</v>
      </c>
      <c r="I54" t="s">
        <v>102</v>
      </c>
      <c r="J54" s="52">
        <v>500</v>
      </c>
      <c r="K54" s="53">
        <v>0.5</v>
      </c>
    </row>
    <row r="55" spans="6:11" outlineLevel="1" x14ac:dyDescent="0.2">
      <c r="F55" s="54">
        <v>2024</v>
      </c>
      <c r="G55" s="54" t="s">
        <v>109</v>
      </c>
      <c r="H55" t="s">
        <v>85</v>
      </c>
      <c r="I55" t="s">
        <v>97</v>
      </c>
      <c r="J55" s="52">
        <v>3400</v>
      </c>
      <c r="K55" s="53">
        <v>0.1</v>
      </c>
    </row>
    <row r="56" spans="6:11" outlineLevel="1" x14ac:dyDescent="0.2">
      <c r="F56" s="54">
        <v>2022</v>
      </c>
      <c r="G56" s="54" t="s">
        <v>107</v>
      </c>
      <c r="H56" t="s">
        <v>85</v>
      </c>
      <c r="I56" t="s">
        <v>95</v>
      </c>
      <c r="J56" s="52">
        <v>200</v>
      </c>
      <c r="K56" s="53">
        <v>0.75</v>
      </c>
    </row>
    <row r="57" spans="6:11" outlineLevel="1" x14ac:dyDescent="0.2">
      <c r="F57" s="54">
        <v>2024</v>
      </c>
      <c r="G57" s="54" t="s">
        <v>108</v>
      </c>
      <c r="H57" t="s">
        <v>80</v>
      </c>
      <c r="I57" t="s">
        <v>103</v>
      </c>
      <c r="J57" s="52">
        <v>1600</v>
      </c>
      <c r="K57" s="53">
        <v>0.25</v>
      </c>
    </row>
    <row r="58" spans="6:11" outlineLevel="1" x14ac:dyDescent="0.2">
      <c r="F58" s="54">
        <v>2022</v>
      </c>
      <c r="G58" s="54" t="s">
        <v>109</v>
      </c>
      <c r="H58" t="s">
        <v>80</v>
      </c>
      <c r="I58" t="s">
        <v>103</v>
      </c>
      <c r="J58" s="52">
        <v>3500</v>
      </c>
      <c r="K58" s="53">
        <v>0.85</v>
      </c>
    </row>
    <row r="59" spans="6:11" outlineLevel="1" x14ac:dyDescent="0.2">
      <c r="F59" s="54">
        <v>2022</v>
      </c>
      <c r="G59" s="54" t="s">
        <v>109</v>
      </c>
      <c r="H59" t="s">
        <v>80</v>
      </c>
      <c r="I59" t="s">
        <v>90</v>
      </c>
      <c r="J59" s="52">
        <v>3800</v>
      </c>
      <c r="K59" s="53">
        <v>0.15</v>
      </c>
    </row>
    <row r="60" spans="6:11" outlineLevel="1" x14ac:dyDescent="0.2">
      <c r="F60" s="54">
        <v>2024</v>
      </c>
      <c r="G60" s="54" t="s">
        <v>107</v>
      </c>
      <c r="H60" t="s">
        <v>80</v>
      </c>
      <c r="I60" t="s">
        <v>87</v>
      </c>
      <c r="J60" s="52">
        <v>3000</v>
      </c>
      <c r="K60" s="53">
        <v>0.65</v>
      </c>
    </row>
    <row r="61" spans="6:11" outlineLevel="1" x14ac:dyDescent="0.2">
      <c r="F61" s="54">
        <v>2024</v>
      </c>
      <c r="G61" s="54" t="s">
        <v>106</v>
      </c>
      <c r="H61" t="s">
        <v>80</v>
      </c>
      <c r="I61" t="s">
        <v>104</v>
      </c>
      <c r="J61" s="52">
        <v>1500</v>
      </c>
      <c r="K61" s="53">
        <v>0.1</v>
      </c>
    </row>
    <row r="62" spans="6:11" outlineLevel="1" x14ac:dyDescent="0.2">
      <c r="F62" s="54">
        <v>2023</v>
      </c>
      <c r="G62" s="54" t="s">
        <v>106</v>
      </c>
      <c r="H62" t="s">
        <v>80</v>
      </c>
      <c r="I62" t="s">
        <v>101</v>
      </c>
      <c r="J62" s="52">
        <v>800</v>
      </c>
      <c r="K62" s="53">
        <v>0.35</v>
      </c>
    </row>
    <row r="63" spans="6:11" outlineLevel="1" x14ac:dyDescent="0.2">
      <c r="F63" s="54">
        <v>2023</v>
      </c>
      <c r="G63" s="54" t="s">
        <v>109</v>
      </c>
      <c r="H63" t="s">
        <v>80</v>
      </c>
      <c r="I63" t="s">
        <v>90</v>
      </c>
      <c r="J63" s="52">
        <v>2000</v>
      </c>
      <c r="K63" s="53">
        <v>0.95</v>
      </c>
    </row>
    <row r="64" spans="6:11" outlineLevel="1" x14ac:dyDescent="0.2">
      <c r="F64" s="54">
        <v>2023</v>
      </c>
      <c r="G64" s="54" t="s">
        <v>106</v>
      </c>
      <c r="H64" t="s">
        <v>85</v>
      </c>
      <c r="I64" t="s">
        <v>100</v>
      </c>
      <c r="J64" s="52">
        <v>200</v>
      </c>
      <c r="K64" s="53">
        <v>0.55000000000000004</v>
      </c>
    </row>
    <row r="65" spans="6:11" outlineLevel="1" x14ac:dyDescent="0.2">
      <c r="F65" s="54">
        <v>2023</v>
      </c>
      <c r="G65" s="54" t="s">
        <v>108</v>
      </c>
      <c r="H65" t="s">
        <v>76</v>
      </c>
      <c r="I65" t="s">
        <v>78</v>
      </c>
      <c r="J65" s="52">
        <v>3600</v>
      </c>
      <c r="K65" s="53">
        <v>0.2</v>
      </c>
    </row>
    <row r="66" spans="6:11" outlineLevel="1" x14ac:dyDescent="0.2">
      <c r="F66" s="54">
        <v>2024</v>
      </c>
      <c r="G66" s="54" t="s">
        <v>106</v>
      </c>
      <c r="H66" t="s">
        <v>85</v>
      </c>
      <c r="I66" t="s">
        <v>100</v>
      </c>
      <c r="J66" s="52">
        <v>600</v>
      </c>
      <c r="K66" s="53">
        <v>0.2</v>
      </c>
    </row>
    <row r="67" spans="6:11" outlineLevel="1" x14ac:dyDescent="0.2">
      <c r="F67" s="54">
        <v>2024</v>
      </c>
      <c r="G67" s="54" t="s">
        <v>108</v>
      </c>
      <c r="H67" t="s">
        <v>85</v>
      </c>
      <c r="I67" t="s">
        <v>100</v>
      </c>
      <c r="J67" s="52">
        <v>200</v>
      </c>
      <c r="K67" s="53">
        <v>0.35</v>
      </c>
    </row>
    <row r="68" spans="6:11" outlineLevel="1" x14ac:dyDescent="0.2">
      <c r="F68" s="54">
        <v>2022</v>
      </c>
      <c r="G68" s="54" t="s">
        <v>108</v>
      </c>
      <c r="H68" t="s">
        <v>85</v>
      </c>
      <c r="I68" t="s">
        <v>100</v>
      </c>
      <c r="J68" s="52">
        <v>1000</v>
      </c>
      <c r="K68" s="53">
        <v>0.75</v>
      </c>
    </row>
    <row r="69" spans="6:11" outlineLevel="1" x14ac:dyDescent="0.2">
      <c r="F69" s="54">
        <v>2022</v>
      </c>
      <c r="G69" s="54" t="s">
        <v>107</v>
      </c>
      <c r="H69" t="s">
        <v>80</v>
      </c>
      <c r="I69" t="s">
        <v>81</v>
      </c>
      <c r="J69" s="52">
        <v>3800</v>
      </c>
      <c r="K69" s="53">
        <v>0.35</v>
      </c>
    </row>
    <row r="70" spans="6:11" outlineLevel="1" x14ac:dyDescent="0.2">
      <c r="F70" s="54">
        <v>2023</v>
      </c>
      <c r="G70" s="54" t="s">
        <v>108</v>
      </c>
      <c r="H70" t="s">
        <v>85</v>
      </c>
      <c r="I70" t="s">
        <v>100</v>
      </c>
      <c r="J70" s="52">
        <v>100</v>
      </c>
      <c r="K70" s="53">
        <v>0.75</v>
      </c>
    </row>
    <row r="71" spans="6:11" outlineLevel="1" x14ac:dyDescent="0.2">
      <c r="F71" s="54">
        <v>2022</v>
      </c>
      <c r="G71" s="54" t="s">
        <v>106</v>
      </c>
      <c r="H71" t="s">
        <v>76</v>
      </c>
      <c r="I71" t="s">
        <v>92</v>
      </c>
      <c r="J71" s="52">
        <v>3400</v>
      </c>
      <c r="K71" s="53">
        <v>0.95</v>
      </c>
    </row>
    <row r="72" spans="6:11" outlineLevel="1" x14ac:dyDescent="0.2">
      <c r="F72" s="54">
        <v>2024</v>
      </c>
      <c r="G72" s="54" t="s">
        <v>109</v>
      </c>
      <c r="H72" t="s">
        <v>85</v>
      </c>
      <c r="I72" t="s">
        <v>100</v>
      </c>
      <c r="J72" s="52">
        <v>2800</v>
      </c>
      <c r="K72" s="53">
        <v>0.3</v>
      </c>
    </row>
    <row r="73" spans="6:11" outlineLevel="1" x14ac:dyDescent="0.2">
      <c r="F73" s="54">
        <v>2023</v>
      </c>
      <c r="G73" s="54" t="s">
        <v>108</v>
      </c>
      <c r="H73" t="s">
        <v>80</v>
      </c>
      <c r="I73" t="s">
        <v>81</v>
      </c>
      <c r="J73" s="52">
        <v>1600</v>
      </c>
      <c r="K73" s="53">
        <v>0.75</v>
      </c>
    </row>
    <row r="74" spans="6:11" outlineLevel="1" x14ac:dyDescent="0.2">
      <c r="F74" s="54">
        <v>2024</v>
      </c>
      <c r="G74" s="54" t="s">
        <v>108</v>
      </c>
      <c r="H74" t="s">
        <v>80</v>
      </c>
      <c r="I74" t="s">
        <v>81</v>
      </c>
      <c r="J74" s="52">
        <v>100</v>
      </c>
      <c r="K74" s="53">
        <v>0.95</v>
      </c>
    </row>
    <row r="75" spans="6:11" outlineLevel="1" x14ac:dyDescent="0.2">
      <c r="F75" s="54">
        <v>2022</v>
      </c>
      <c r="G75" s="54" t="s">
        <v>108</v>
      </c>
      <c r="H75" t="s">
        <v>85</v>
      </c>
      <c r="I75" t="s">
        <v>97</v>
      </c>
      <c r="J75" s="52">
        <v>1000</v>
      </c>
      <c r="K75" s="53">
        <v>0.5</v>
      </c>
    </row>
    <row r="76" spans="6:11" outlineLevel="1" x14ac:dyDescent="0.2">
      <c r="F76" s="54">
        <v>2024</v>
      </c>
      <c r="G76" s="54" t="s">
        <v>106</v>
      </c>
      <c r="H76" t="s">
        <v>80</v>
      </c>
      <c r="I76" t="s">
        <v>91</v>
      </c>
      <c r="J76" s="52">
        <v>900</v>
      </c>
      <c r="K76" s="53">
        <v>0.15</v>
      </c>
    </row>
    <row r="77" spans="6:11" outlineLevel="1" x14ac:dyDescent="0.2">
      <c r="F77" s="54">
        <v>2022</v>
      </c>
      <c r="G77" s="54" t="s">
        <v>107</v>
      </c>
      <c r="H77" t="s">
        <v>76</v>
      </c>
      <c r="I77" t="s">
        <v>96</v>
      </c>
      <c r="J77" s="52">
        <v>3600</v>
      </c>
      <c r="K77" s="53">
        <v>0.5</v>
      </c>
    </row>
    <row r="78" spans="6:11" outlineLevel="1" x14ac:dyDescent="0.2">
      <c r="F78" s="54">
        <v>2022</v>
      </c>
      <c r="G78" s="54" t="s">
        <v>108</v>
      </c>
      <c r="H78" t="s">
        <v>76</v>
      </c>
      <c r="I78" t="s">
        <v>92</v>
      </c>
      <c r="J78" s="52">
        <v>2400</v>
      </c>
      <c r="K78" s="53">
        <v>1</v>
      </c>
    </row>
    <row r="79" spans="6:11" outlineLevel="1" x14ac:dyDescent="0.2">
      <c r="F79" s="54">
        <v>2022</v>
      </c>
      <c r="G79" s="54" t="s">
        <v>106</v>
      </c>
      <c r="H79" t="s">
        <v>76</v>
      </c>
      <c r="I79" t="s">
        <v>92</v>
      </c>
      <c r="J79" s="52">
        <v>3000</v>
      </c>
      <c r="K79" s="53">
        <v>0.65</v>
      </c>
    </row>
    <row r="80" spans="6:11" outlineLevel="1" x14ac:dyDescent="0.2">
      <c r="F80" s="54">
        <v>2024</v>
      </c>
      <c r="G80" s="54" t="s">
        <v>109</v>
      </c>
      <c r="H80" t="s">
        <v>83</v>
      </c>
      <c r="I80" t="s">
        <v>84</v>
      </c>
      <c r="J80" s="52">
        <v>1900</v>
      </c>
      <c r="K80" s="53">
        <v>1</v>
      </c>
    </row>
    <row r="81" spans="6:11" outlineLevel="1" x14ac:dyDescent="0.2">
      <c r="F81" s="54">
        <v>2022</v>
      </c>
      <c r="G81" s="54" t="s">
        <v>107</v>
      </c>
      <c r="H81" t="s">
        <v>83</v>
      </c>
      <c r="I81" t="s">
        <v>99</v>
      </c>
      <c r="J81" s="52">
        <v>2300</v>
      </c>
      <c r="K81" s="53">
        <v>0.25</v>
      </c>
    </row>
    <row r="82" spans="6:11" outlineLevel="1" x14ac:dyDescent="0.2">
      <c r="F82" s="54">
        <v>2023</v>
      </c>
      <c r="G82" s="54" t="s">
        <v>106</v>
      </c>
      <c r="H82" t="s">
        <v>83</v>
      </c>
      <c r="I82" t="s">
        <v>102</v>
      </c>
      <c r="J82" s="52">
        <v>3100</v>
      </c>
      <c r="K82" s="53">
        <v>0.7</v>
      </c>
    </row>
    <row r="83" spans="6:11" outlineLevel="1" x14ac:dyDescent="0.2">
      <c r="F83" s="54">
        <v>2023</v>
      </c>
      <c r="G83" s="54" t="s">
        <v>106</v>
      </c>
      <c r="H83" t="s">
        <v>76</v>
      </c>
      <c r="I83" t="s">
        <v>79</v>
      </c>
      <c r="J83" s="52">
        <v>2700</v>
      </c>
      <c r="K83" s="53">
        <v>0.15</v>
      </c>
    </row>
    <row r="84" spans="6:11" outlineLevel="1" x14ac:dyDescent="0.2">
      <c r="F84" s="54">
        <v>2023</v>
      </c>
      <c r="G84" s="54" t="s">
        <v>107</v>
      </c>
      <c r="H84" t="s">
        <v>80</v>
      </c>
      <c r="I84" t="s">
        <v>87</v>
      </c>
      <c r="J84" s="52">
        <v>3800</v>
      </c>
      <c r="K84" s="53">
        <v>0.3</v>
      </c>
    </row>
    <row r="85" spans="6:11" outlineLevel="1" x14ac:dyDescent="0.2">
      <c r="F85" s="54">
        <v>2023</v>
      </c>
      <c r="G85" s="54" t="s">
        <v>108</v>
      </c>
      <c r="H85" t="s">
        <v>85</v>
      </c>
      <c r="I85" t="s">
        <v>95</v>
      </c>
      <c r="J85" s="52">
        <v>4000</v>
      </c>
      <c r="K85" s="53">
        <v>0.65</v>
      </c>
    </row>
    <row r="86" spans="6:11" outlineLevel="1" x14ac:dyDescent="0.2">
      <c r="F86" s="54">
        <v>2023</v>
      </c>
      <c r="G86" s="54" t="s">
        <v>109</v>
      </c>
      <c r="H86" t="s">
        <v>80</v>
      </c>
      <c r="I86" t="s">
        <v>88</v>
      </c>
      <c r="J86" s="52">
        <v>600</v>
      </c>
      <c r="K86" s="53">
        <v>0.05</v>
      </c>
    </row>
    <row r="87" spans="6:11" outlineLevel="1" x14ac:dyDescent="0.2">
      <c r="F87" s="54">
        <v>2024</v>
      </c>
      <c r="G87" s="54" t="s">
        <v>109</v>
      </c>
      <c r="H87" t="s">
        <v>85</v>
      </c>
      <c r="I87" t="s">
        <v>95</v>
      </c>
      <c r="J87" s="52">
        <v>100</v>
      </c>
      <c r="K87" s="53">
        <v>0.55000000000000004</v>
      </c>
    </row>
    <row r="88" spans="6:11" outlineLevel="1" x14ac:dyDescent="0.2">
      <c r="F88" s="54">
        <v>2024</v>
      </c>
      <c r="G88" s="54" t="s">
        <v>106</v>
      </c>
      <c r="H88" t="s">
        <v>76</v>
      </c>
      <c r="I88" t="s">
        <v>78</v>
      </c>
      <c r="J88" s="52">
        <v>3100</v>
      </c>
      <c r="K88" s="53">
        <v>0.55000000000000004</v>
      </c>
    </row>
    <row r="89" spans="6:11" outlineLevel="1" x14ac:dyDescent="0.2">
      <c r="F89" s="54">
        <v>2024</v>
      </c>
      <c r="G89" s="54" t="s">
        <v>109</v>
      </c>
      <c r="H89" t="s">
        <v>85</v>
      </c>
      <c r="I89" t="s">
        <v>86</v>
      </c>
      <c r="J89" s="52">
        <v>1400</v>
      </c>
      <c r="K89" s="53">
        <v>0.1</v>
      </c>
    </row>
    <row r="90" spans="6:11" outlineLevel="1" x14ac:dyDescent="0.2">
      <c r="F90" s="54">
        <v>2023</v>
      </c>
      <c r="G90" s="54" t="s">
        <v>107</v>
      </c>
      <c r="H90" t="s">
        <v>76</v>
      </c>
      <c r="I90" t="s">
        <v>96</v>
      </c>
      <c r="J90" s="52">
        <v>3400</v>
      </c>
      <c r="K90" s="53">
        <v>0.45</v>
      </c>
    </row>
    <row r="91" spans="6:11" outlineLevel="1" x14ac:dyDescent="0.2">
      <c r="F91" s="54">
        <v>2022</v>
      </c>
      <c r="G91" s="54" t="s">
        <v>106</v>
      </c>
      <c r="H91" t="s">
        <v>76</v>
      </c>
      <c r="I91" t="s">
        <v>77</v>
      </c>
      <c r="J91" s="52">
        <v>1100</v>
      </c>
      <c r="K91" s="53">
        <v>0.55000000000000004</v>
      </c>
    </row>
    <row r="92" spans="6:11" outlineLevel="1" x14ac:dyDescent="0.2">
      <c r="F92" s="54">
        <v>2022</v>
      </c>
      <c r="G92" s="54" t="s">
        <v>107</v>
      </c>
      <c r="H92" t="s">
        <v>83</v>
      </c>
      <c r="I92" t="s">
        <v>99</v>
      </c>
      <c r="J92" s="52">
        <v>3200</v>
      </c>
      <c r="K92" s="53">
        <v>0.35</v>
      </c>
    </row>
    <row r="93" spans="6:11" outlineLevel="1" x14ac:dyDescent="0.2">
      <c r="F93" s="54">
        <v>2023</v>
      </c>
      <c r="G93" s="54" t="s">
        <v>108</v>
      </c>
      <c r="H93" t="s">
        <v>83</v>
      </c>
      <c r="I93" t="s">
        <v>94</v>
      </c>
      <c r="J93" s="52">
        <v>3200</v>
      </c>
      <c r="K93" s="53">
        <v>0.55000000000000004</v>
      </c>
    </row>
    <row r="94" spans="6:11" outlineLevel="1" x14ac:dyDescent="0.2">
      <c r="F94" s="54">
        <v>2023</v>
      </c>
      <c r="G94" s="54" t="s">
        <v>106</v>
      </c>
      <c r="H94" t="s">
        <v>76</v>
      </c>
      <c r="I94" t="s">
        <v>79</v>
      </c>
      <c r="J94" s="52">
        <v>300</v>
      </c>
      <c r="K94" s="53">
        <v>0.35</v>
      </c>
    </row>
    <row r="95" spans="6:11" outlineLevel="1" x14ac:dyDescent="0.2">
      <c r="F95" s="54">
        <v>2023</v>
      </c>
      <c r="G95" s="54" t="s">
        <v>109</v>
      </c>
      <c r="H95" t="s">
        <v>76</v>
      </c>
      <c r="I95" t="s">
        <v>92</v>
      </c>
      <c r="J95" s="52">
        <v>4000</v>
      </c>
      <c r="K95" s="53">
        <v>0.55000000000000004</v>
      </c>
    </row>
    <row r="96" spans="6:11" outlineLevel="1" x14ac:dyDescent="0.2">
      <c r="F96" s="54">
        <v>2022</v>
      </c>
      <c r="G96" s="54" t="s">
        <v>107</v>
      </c>
      <c r="H96" t="s">
        <v>85</v>
      </c>
      <c r="I96" t="s">
        <v>97</v>
      </c>
      <c r="J96" s="52">
        <v>100</v>
      </c>
      <c r="K96" s="53">
        <v>0.2</v>
      </c>
    </row>
    <row r="97" spans="6:11" outlineLevel="1" x14ac:dyDescent="0.2">
      <c r="F97" s="54">
        <v>2024</v>
      </c>
      <c r="G97" s="54" t="s">
        <v>107</v>
      </c>
      <c r="H97" t="s">
        <v>83</v>
      </c>
      <c r="I97" t="s">
        <v>89</v>
      </c>
      <c r="J97" s="52">
        <v>1400</v>
      </c>
      <c r="K97" s="53">
        <v>0.6</v>
      </c>
    </row>
    <row r="98" spans="6:11" outlineLevel="1" x14ac:dyDescent="0.2">
      <c r="F98" s="54">
        <v>2024</v>
      </c>
      <c r="G98" s="54" t="s">
        <v>107</v>
      </c>
      <c r="H98" t="s">
        <v>76</v>
      </c>
      <c r="I98" t="s">
        <v>78</v>
      </c>
      <c r="J98" s="52">
        <v>3500</v>
      </c>
      <c r="K98" s="53">
        <v>0.3</v>
      </c>
    </row>
    <row r="99" spans="6:11" outlineLevel="1" x14ac:dyDescent="0.2">
      <c r="F99" s="54">
        <v>2024</v>
      </c>
      <c r="G99" s="54" t="s">
        <v>107</v>
      </c>
      <c r="H99" t="s">
        <v>80</v>
      </c>
      <c r="I99" t="s">
        <v>81</v>
      </c>
      <c r="J99" s="52">
        <v>3900</v>
      </c>
      <c r="K99" s="53">
        <v>0.65</v>
      </c>
    </row>
    <row r="100" spans="6:11" outlineLevel="1" x14ac:dyDescent="0.2">
      <c r="F100" s="54">
        <v>2023</v>
      </c>
      <c r="G100" s="54" t="s">
        <v>107</v>
      </c>
      <c r="H100" t="s">
        <v>85</v>
      </c>
      <c r="I100" t="s">
        <v>97</v>
      </c>
      <c r="J100" s="52">
        <v>3400</v>
      </c>
      <c r="K100" s="53">
        <v>0.25</v>
      </c>
    </row>
    <row r="101" spans="6:11" outlineLevel="1" x14ac:dyDescent="0.2">
      <c r="F101" s="54">
        <v>2023</v>
      </c>
      <c r="G101" s="54" t="s">
        <v>109</v>
      </c>
      <c r="H101" t="s">
        <v>76</v>
      </c>
      <c r="I101" t="s">
        <v>79</v>
      </c>
      <c r="J101" s="52">
        <v>1800</v>
      </c>
      <c r="K101" s="53">
        <v>0.65</v>
      </c>
    </row>
    <row r="102" spans="6:11" outlineLevel="1" x14ac:dyDescent="0.2">
      <c r="F102" s="54">
        <v>2022</v>
      </c>
      <c r="G102" s="54" t="s">
        <v>109</v>
      </c>
      <c r="H102" t="s">
        <v>83</v>
      </c>
      <c r="I102" t="s">
        <v>99</v>
      </c>
      <c r="J102" s="52">
        <v>3400</v>
      </c>
      <c r="K102" s="53">
        <v>0.05</v>
      </c>
    </row>
    <row r="103" spans="6:11" outlineLevel="1" x14ac:dyDescent="0.2">
      <c r="F103" s="54">
        <v>2024</v>
      </c>
      <c r="G103" s="54" t="s">
        <v>106</v>
      </c>
      <c r="H103" t="s">
        <v>83</v>
      </c>
      <c r="I103" t="s">
        <v>102</v>
      </c>
      <c r="J103" s="52">
        <v>3300</v>
      </c>
      <c r="K103" s="53">
        <v>0.4</v>
      </c>
    </row>
    <row r="104" spans="6:11" outlineLevel="1" x14ac:dyDescent="0.2">
      <c r="F104" s="54">
        <v>2024</v>
      </c>
      <c r="G104" s="54" t="s">
        <v>107</v>
      </c>
      <c r="H104" t="s">
        <v>80</v>
      </c>
      <c r="I104" t="s">
        <v>91</v>
      </c>
      <c r="J104" s="52">
        <v>3600</v>
      </c>
      <c r="K104" s="53">
        <v>0.65</v>
      </c>
    </row>
    <row r="105" spans="6:11" outlineLevel="1" x14ac:dyDescent="0.2">
      <c r="F105" s="54">
        <v>2022</v>
      </c>
      <c r="G105" s="54" t="s">
        <v>106</v>
      </c>
      <c r="H105" t="s">
        <v>83</v>
      </c>
      <c r="I105" t="s">
        <v>84</v>
      </c>
      <c r="J105" s="52">
        <v>3400</v>
      </c>
      <c r="K105" s="53">
        <v>0.75</v>
      </c>
    </row>
    <row r="106" spans="6:11" outlineLevel="1" x14ac:dyDescent="0.2">
      <c r="F106" s="54">
        <v>2022</v>
      </c>
      <c r="G106" s="54" t="s">
        <v>108</v>
      </c>
      <c r="H106" t="s">
        <v>83</v>
      </c>
      <c r="I106" t="s">
        <v>89</v>
      </c>
      <c r="J106" s="52">
        <v>2500</v>
      </c>
      <c r="K106" s="53">
        <v>0.65</v>
      </c>
    </row>
    <row r="107" spans="6:11" outlineLevel="1" x14ac:dyDescent="0.2">
      <c r="F107" s="54">
        <v>2022</v>
      </c>
      <c r="G107" s="54" t="s">
        <v>107</v>
      </c>
      <c r="H107" t="s">
        <v>76</v>
      </c>
      <c r="I107" t="s">
        <v>82</v>
      </c>
      <c r="J107" s="52">
        <v>1600</v>
      </c>
      <c r="K107" s="53">
        <v>0.2</v>
      </c>
    </row>
    <row r="108" spans="6:11" outlineLevel="1" x14ac:dyDescent="0.2">
      <c r="F108" s="54">
        <v>2024</v>
      </c>
      <c r="G108" s="54" t="s">
        <v>106</v>
      </c>
      <c r="H108" t="s">
        <v>76</v>
      </c>
      <c r="I108" t="s">
        <v>77</v>
      </c>
      <c r="J108" s="52">
        <v>2300</v>
      </c>
      <c r="K108" s="53">
        <v>0.45</v>
      </c>
    </row>
    <row r="109" spans="6:11" outlineLevel="1" x14ac:dyDescent="0.2">
      <c r="F109" s="54">
        <v>2022</v>
      </c>
      <c r="G109" s="54" t="s">
        <v>107</v>
      </c>
      <c r="H109" t="s">
        <v>83</v>
      </c>
      <c r="I109" t="s">
        <v>84</v>
      </c>
      <c r="J109" s="52">
        <v>600</v>
      </c>
      <c r="K109" s="53">
        <v>0.2</v>
      </c>
    </row>
    <row r="110" spans="6:11" outlineLevel="1" x14ac:dyDescent="0.2">
      <c r="F110" s="54">
        <v>2023</v>
      </c>
      <c r="G110" s="54" t="s">
        <v>106</v>
      </c>
      <c r="H110" t="s">
        <v>83</v>
      </c>
      <c r="I110" t="s">
        <v>93</v>
      </c>
      <c r="J110" s="52">
        <v>1300</v>
      </c>
      <c r="K110" s="53">
        <v>0.75</v>
      </c>
    </row>
    <row r="111" spans="6:11" outlineLevel="1" x14ac:dyDescent="0.2">
      <c r="F111" s="54">
        <v>2022</v>
      </c>
      <c r="G111" s="54" t="s">
        <v>106</v>
      </c>
      <c r="H111" t="s">
        <v>76</v>
      </c>
      <c r="I111" t="s">
        <v>98</v>
      </c>
      <c r="J111" s="52">
        <v>3800</v>
      </c>
      <c r="K111" s="53">
        <v>0.3</v>
      </c>
    </row>
    <row r="112" spans="6:11" outlineLevel="1" x14ac:dyDescent="0.2">
      <c r="F112" s="54">
        <v>2022</v>
      </c>
      <c r="G112" s="54" t="s">
        <v>109</v>
      </c>
      <c r="H112" t="s">
        <v>83</v>
      </c>
      <c r="I112" t="s">
        <v>89</v>
      </c>
      <c r="J112" s="52">
        <v>1800</v>
      </c>
      <c r="K112" s="53">
        <v>0.35</v>
      </c>
    </row>
    <row r="113" spans="6:11" outlineLevel="1" x14ac:dyDescent="0.2">
      <c r="F113" s="54">
        <v>2024</v>
      </c>
      <c r="G113" s="54" t="s">
        <v>109</v>
      </c>
      <c r="H113" t="s">
        <v>76</v>
      </c>
      <c r="I113" t="s">
        <v>96</v>
      </c>
      <c r="J113" s="52">
        <v>1600</v>
      </c>
      <c r="K113" s="53">
        <v>0.6</v>
      </c>
    </row>
    <row r="114" spans="6:11" outlineLevel="1" x14ac:dyDescent="0.2">
      <c r="F114" s="54">
        <v>2022</v>
      </c>
      <c r="G114" s="54" t="s">
        <v>107</v>
      </c>
      <c r="H114" t="s">
        <v>76</v>
      </c>
      <c r="I114" t="s">
        <v>78</v>
      </c>
      <c r="J114" s="52">
        <v>1900</v>
      </c>
      <c r="K114" s="53">
        <v>0.4</v>
      </c>
    </row>
    <row r="115" spans="6:11" outlineLevel="1" x14ac:dyDescent="0.2">
      <c r="F115" s="54">
        <v>2022</v>
      </c>
      <c r="G115" s="54" t="s">
        <v>108</v>
      </c>
      <c r="H115" t="s">
        <v>83</v>
      </c>
      <c r="I115" t="s">
        <v>93</v>
      </c>
      <c r="J115" s="52">
        <v>3400</v>
      </c>
      <c r="K115" s="53">
        <v>0.2</v>
      </c>
    </row>
    <row r="116" spans="6:11" outlineLevel="1" x14ac:dyDescent="0.2">
      <c r="F116" s="54">
        <v>2023</v>
      </c>
      <c r="G116" s="54" t="s">
        <v>109</v>
      </c>
      <c r="H116" t="s">
        <v>85</v>
      </c>
      <c r="I116" t="s">
        <v>100</v>
      </c>
      <c r="J116" s="52">
        <v>2300</v>
      </c>
      <c r="K116" s="53">
        <v>0.4</v>
      </c>
    </row>
    <row r="117" spans="6:11" outlineLevel="1" x14ac:dyDescent="0.2">
      <c r="F117" s="54">
        <v>2022</v>
      </c>
      <c r="G117" s="54" t="s">
        <v>107</v>
      </c>
      <c r="H117" t="s">
        <v>83</v>
      </c>
      <c r="I117" t="s">
        <v>93</v>
      </c>
      <c r="J117" s="52">
        <v>3100</v>
      </c>
      <c r="K117" s="53">
        <v>0.05</v>
      </c>
    </row>
    <row r="118" spans="6:11" outlineLevel="1" x14ac:dyDescent="0.2">
      <c r="F118" s="54">
        <v>2022</v>
      </c>
      <c r="G118" s="54" t="s">
        <v>107</v>
      </c>
      <c r="H118" t="s">
        <v>80</v>
      </c>
      <c r="I118" t="s">
        <v>103</v>
      </c>
      <c r="J118" s="52">
        <v>2100</v>
      </c>
      <c r="K118" s="53">
        <v>0.1</v>
      </c>
    </row>
    <row r="119" spans="6:11" outlineLevel="1" x14ac:dyDescent="0.2">
      <c r="F119" s="54">
        <v>2022</v>
      </c>
      <c r="G119" s="54" t="s">
        <v>109</v>
      </c>
      <c r="H119" t="s">
        <v>76</v>
      </c>
      <c r="I119" t="s">
        <v>77</v>
      </c>
      <c r="J119" s="52">
        <v>900</v>
      </c>
      <c r="K119" s="53">
        <v>1</v>
      </c>
    </row>
    <row r="120" spans="6:11" outlineLevel="1" x14ac:dyDescent="0.2">
      <c r="F120" s="54">
        <v>2023</v>
      </c>
      <c r="G120" s="54" t="s">
        <v>106</v>
      </c>
      <c r="H120" t="s">
        <v>83</v>
      </c>
      <c r="I120" t="s">
        <v>94</v>
      </c>
      <c r="J120" s="52">
        <v>1300</v>
      </c>
      <c r="K120" s="53">
        <v>0.25</v>
      </c>
    </row>
    <row r="121" spans="6:11" outlineLevel="1" x14ac:dyDescent="0.2">
      <c r="F121" s="54">
        <v>2023</v>
      </c>
      <c r="G121" s="54" t="s">
        <v>106</v>
      </c>
      <c r="H121" t="s">
        <v>80</v>
      </c>
      <c r="I121" t="s">
        <v>91</v>
      </c>
      <c r="J121" s="52">
        <v>2200</v>
      </c>
      <c r="K121" s="53">
        <v>0.9</v>
      </c>
    </row>
    <row r="122" spans="6:11" outlineLevel="1" x14ac:dyDescent="0.2">
      <c r="F122" s="54">
        <v>2022</v>
      </c>
      <c r="G122" s="54" t="s">
        <v>106</v>
      </c>
      <c r="H122" t="s">
        <v>80</v>
      </c>
      <c r="I122" t="s">
        <v>103</v>
      </c>
      <c r="J122" s="52">
        <v>2200</v>
      </c>
      <c r="K122" s="53">
        <v>0.15</v>
      </c>
    </row>
    <row r="123" spans="6:11" outlineLevel="1" x14ac:dyDescent="0.2">
      <c r="F123" s="54">
        <v>2023</v>
      </c>
      <c r="G123" s="54" t="s">
        <v>107</v>
      </c>
      <c r="H123" t="s">
        <v>80</v>
      </c>
      <c r="I123" t="s">
        <v>101</v>
      </c>
      <c r="J123" s="52">
        <v>3500</v>
      </c>
      <c r="K123" s="53">
        <v>0.65</v>
      </c>
    </row>
    <row r="124" spans="6:11" outlineLevel="1" x14ac:dyDescent="0.2">
      <c r="F124" s="54">
        <v>2024</v>
      </c>
      <c r="G124" s="54" t="s">
        <v>106</v>
      </c>
      <c r="H124" t="s">
        <v>80</v>
      </c>
      <c r="I124" t="s">
        <v>81</v>
      </c>
      <c r="J124" s="52">
        <v>1000</v>
      </c>
      <c r="K124" s="53">
        <v>0.4</v>
      </c>
    </row>
    <row r="125" spans="6:11" outlineLevel="1" x14ac:dyDescent="0.2">
      <c r="F125" s="54">
        <v>2022</v>
      </c>
      <c r="G125" s="54" t="s">
        <v>108</v>
      </c>
      <c r="H125" t="s">
        <v>76</v>
      </c>
      <c r="I125" t="s">
        <v>78</v>
      </c>
      <c r="J125" s="52">
        <v>300</v>
      </c>
      <c r="K125" s="53">
        <v>0.15</v>
      </c>
    </row>
    <row r="126" spans="6:11" outlineLevel="1" x14ac:dyDescent="0.2">
      <c r="F126" s="54">
        <v>2023</v>
      </c>
      <c r="G126" s="54" t="s">
        <v>109</v>
      </c>
      <c r="H126" t="s">
        <v>76</v>
      </c>
      <c r="I126" t="s">
        <v>77</v>
      </c>
      <c r="J126" s="52">
        <v>2800</v>
      </c>
      <c r="K126" s="53">
        <v>0.55000000000000004</v>
      </c>
    </row>
    <row r="127" spans="6:11" outlineLevel="1" x14ac:dyDescent="0.2">
      <c r="F127" s="54">
        <v>2024</v>
      </c>
      <c r="G127" s="54" t="s">
        <v>106</v>
      </c>
      <c r="H127" t="s">
        <v>85</v>
      </c>
      <c r="I127" t="s">
        <v>95</v>
      </c>
      <c r="J127" s="52">
        <v>2500</v>
      </c>
      <c r="K127" s="53">
        <v>0.3</v>
      </c>
    </row>
    <row r="128" spans="6:11" outlineLevel="1" x14ac:dyDescent="0.2">
      <c r="F128" s="54">
        <v>2024</v>
      </c>
      <c r="G128" s="54" t="s">
        <v>106</v>
      </c>
      <c r="H128" t="s">
        <v>76</v>
      </c>
      <c r="I128" t="s">
        <v>79</v>
      </c>
      <c r="J128" s="52">
        <v>700</v>
      </c>
      <c r="K128" s="53">
        <v>1</v>
      </c>
    </row>
    <row r="129" spans="6:11" outlineLevel="1" x14ac:dyDescent="0.2">
      <c r="F129" s="54">
        <v>2022</v>
      </c>
      <c r="G129" s="54" t="s">
        <v>108</v>
      </c>
      <c r="H129" t="s">
        <v>85</v>
      </c>
      <c r="I129" t="s">
        <v>100</v>
      </c>
      <c r="J129" s="52">
        <v>400</v>
      </c>
      <c r="K129" s="53">
        <v>0.85</v>
      </c>
    </row>
    <row r="130" spans="6:11" outlineLevel="1" x14ac:dyDescent="0.2">
      <c r="F130" s="54">
        <v>2023</v>
      </c>
      <c r="G130" s="54" t="s">
        <v>109</v>
      </c>
      <c r="H130" t="s">
        <v>83</v>
      </c>
      <c r="I130" t="s">
        <v>93</v>
      </c>
      <c r="J130" s="52">
        <v>1500</v>
      </c>
      <c r="K130" s="53">
        <v>0.95</v>
      </c>
    </row>
    <row r="131" spans="6:11" outlineLevel="1" x14ac:dyDescent="0.2">
      <c r="F131" s="54">
        <v>2024</v>
      </c>
      <c r="G131" s="54" t="s">
        <v>106</v>
      </c>
      <c r="H131" t="s">
        <v>85</v>
      </c>
      <c r="I131" t="s">
        <v>95</v>
      </c>
      <c r="J131" s="52">
        <v>3900</v>
      </c>
      <c r="K131" s="53">
        <v>0.65</v>
      </c>
    </row>
    <row r="132" spans="6:11" outlineLevel="1" x14ac:dyDescent="0.2">
      <c r="F132" s="54">
        <v>2024</v>
      </c>
      <c r="G132" s="54" t="s">
        <v>108</v>
      </c>
      <c r="H132" t="s">
        <v>83</v>
      </c>
      <c r="I132" t="s">
        <v>102</v>
      </c>
      <c r="J132" s="52">
        <v>200</v>
      </c>
      <c r="K132" s="53">
        <v>0.8</v>
      </c>
    </row>
    <row r="133" spans="6:11" outlineLevel="1" x14ac:dyDescent="0.2">
      <c r="F133" s="54">
        <v>2024</v>
      </c>
      <c r="G133" s="54" t="s">
        <v>109</v>
      </c>
      <c r="H133" t="s">
        <v>85</v>
      </c>
      <c r="I133" t="s">
        <v>86</v>
      </c>
      <c r="J133" s="52">
        <v>1700</v>
      </c>
      <c r="K133" s="53">
        <v>0.75</v>
      </c>
    </row>
    <row r="134" spans="6:11" outlineLevel="1" x14ac:dyDescent="0.2">
      <c r="F134" s="54">
        <v>2022</v>
      </c>
      <c r="G134" s="54" t="s">
        <v>108</v>
      </c>
      <c r="H134" t="s">
        <v>83</v>
      </c>
      <c r="I134" t="s">
        <v>89</v>
      </c>
      <c r="J134" s="52">
        <v>1300</v>
      </c>
      <c r="K134" s="53">
        <v>0.15</v>
      </c>
    </row>
    <row r="135" spans="6:11" outlineLevel="1" x14ac:dyDescent="0.2">
      <c r="F135" s="54">
        <v>2022</v>
      </c>
      <c r="G135" s="54" t="s">
        <v>109</v>
      </c>
      <c r="H135" t="s">
        <v>80</v>
      </c>
      <c r="I135" t="s">
        <v>87</v>
      </c>
      <c r="J135" s="52">
        <v>2100</v>
      </c>
      <c r="K135" s="53">
        <v>0.45</v>
      </c>
    </row>
    <row r="136" spans="6:11" outlineLevel="1" x14ac:dyDescent="0.2">
      <c r="F136" s="54">
        <v>2023</v>
      </c>
      <c r="G136" s="54" t="s">
        <v>109</v>
      </c>
      <c r="H136" t="s">
        <v>83</v>
      </c>
      <c r="I136" t="s">
        <v>89</v>
      </c>
      <c r="J136" s="52">
        <v>3800</v>
      </c>
      <c r="K136" s="53">
        <v>0.1</v>
      </c>
    </row>
    <row r="137" spans="6:11" outlineLevel="1" x14ac:dyDescent="0.2">
      <c r="F137" s="54">
        <v>2022</v>
      </c>
      <c r="G137" s="54" t="s">
        <v>108</v>
      </c>
      <c r="H137" t="s">
        <v>76</v>
      </c>
      <c r="I137" t="s">
        <v>82</v>
      </c>
      <c r="J137" s="52">
        <v>200</v>
      </c>
      <c r="K137" s="53">
        <v>0.35</v>
      </c>
    </row>
    <row r="138" spans="6:11" outlineLevel="1" x14ac:dyDescent="0.2">
      <c r="F138" s="54">
        <v>2023</v>
      </c>
      <c r="G138" s="54" t="s">
        <v>108</v>
      </c>
      <c r="H138" t="s">
        <v>76</v>
      </c>
      <c r="I138" t="s">
        <v>78</v>
      </c>
      <c r="J138" s="52">
        <v>2200</v>
      </c>
      <c r="K138" s="53">
        <v>0.85</v>
      </c>
    </row>
    <row r="139" spans="6:11" outlineLevel="1" x14ac:dyDescent="0.2">
      <c r="F139" s="54">
        <v>2024</v>
      </c>
      <c r="G139" s="54" t="s">
        <v>109</v>
      </c>
      <c r="H139" t="s">
        <v>76</v>
      </c>
      <c r="I139" t="s">
        <v>79</v>
      </c>
      <c r="J139" s="52">
        <v>2800</v>
      </c>
      <c r="K139" s="53">
        <v>0.55000000000000004</v>
      </c>
    </row>
    <row r="140" spans="6:11" outlineLevel="1" x14ac:dyDescent="0.2">
      <c r="F140" s="54">
        <v>2022</v>
      </c>
      <c r="G140" s="54" t="s">
        <v>108</v>
      </c>
      <c r="H140" t="s">
        <v>76</v>
      </c>
      <c r="I140" t="s">
        <v>78</v>
      </c>
      <c r="J140" s="52">
        <v>1300</v>
      </c>
      <c r="K140" s="53">
        <v>0.4</v>
      </c>
    </row>
    <row r="141" spans="6:11" outlineLevel="1" x14ac:dyDescent="0.2">
      <c r="F141" s="54">
        <v>2023</v>
      </c>
      <c r="G141" s="54" t="s">
        <v>107</v>
      </c>
      <c r="H141" t="s">
        <v>85</v>
      </c>
      <c r="I141" t="s">
        <v>95</v>
      </c>
      <c r="J141" s="52">
        <v>2200</v>
      </c>
      <c r="K141" s="53">
        <v>0.15</v>
      </c>
    </row>
    <row r="142" spans="6:11" outlineLevel="1" x14ac:dyDescent="0.2">
      <c r="F142" s="54">
        <v>2024</v>
      </c>
      <c r="G142" s="54" t="s">
        <v>106</v>
      </c>
      <c r="H142" t="s">
        <v>76</v>
      </c>
      <c r="I142" t="s">
        <v>82</v>
      </c>
      <c r="J142" s="52">
        <v>400</v>
      </c>
      <c r="K142" s="53">
        <v>0.45</v>
      </c>
    </row>
    <row r="143" spans="6:11" outlineLevel="1" x14ac:dyDescent="0.2">
      <c r="F143" s="54">
        <v>2024</v>
      </c>
      <c r="G143" s="54" t="s">
        <v>109</v>
      </c>
      <c r="H143" t="s">
        <v>80</v>
      </c>
      <c r="I143" t="s">
        <v>88</v>
      </c>
      <c r="J143" s="52">
        <v>500</v>
      </c>
      <c r="K143" s="53">
        <v>0.1</v>
      </c>
    </row>
    <row r="144" spans="6:11" outlineLevel="1" x14ac:dyDescent="0.2">
      <c r="F144" s="54">
        <v>2024</v>
      </c>
      <c r="G144" s="54" t="s">
        <v>106</v>
      </c>
      <c r="H144" t="s">
        <v>80</v>
      </c>
      <c r="I144" t="s">
        <v>87</v>
      </c>
      <c r="J144" s="52">
        <v>300</v>
      </c>
      <c r="K144" s="53">
        <v>0.1</v>
      </c>
    </row>
    <row r="145" spans="6:11" outlineLevel="1" x14ac:dyDescent="0.2">
      <c r="F145" s="54">
        <v>2024</v>
      </c>
      <c r="G145" s="54" t="s">
        <v>108</v>
      </c>
      <c r="H145" t="s">
        <v>76</v>
      </c>
      <c r="I145" t="s">
        <v>78</v>
      </c>
      <c r="J145" s="52">
        <v>2800</v>
      </c>
      <c r="K145" s="53">
        <v>0.05</v>
      </c>
    </row>
    <row r="146" spans="6:11" outlineLevel="1" x14ac:dyDescent="0.2">
      <c r="F146" s="54">
        <v>2022</v>
      </c>
      <c r="G146" s="54" t="s">
        <v>107</v>
      </c>
      <c r="H146" t="s">
        <v>80</v>
      </c>
      <c r="I146" t="s">
        <v>104</v>
      </c>
      <c r="J146" s="52">
        <v>1000</v>
      </c>
      <c r="K146" s="53">
        <v>0.55000000000000004</v>
      </c>
    </row>
    <row r="147" spans="6:11" outlineLevel="1" x14ac:dyDescent="0.2">
      <c r="F147" s="54">
        <v>2022</v>
      </c>
      <c r="G147" s="54" t="s">
        <v>107</v>
      </c>
      <c r="H147" t="s">
        <v>76</v>
      </c>
      <c r="I147" t="s">
        <v>92</v>
      </c>
      <c r="J147" s="52">
        <v>400</v>
      </c>
      <c r="K147" s="53">
        <v>0.2</v>
      </c>
    </row>
    <row r="148" spans="6:11" outlineLevel="1" x14ac:dyDescent="0.2">
      <c r="F148" s="54">
        <v>2022</v>
      </c>
      <c r="G148" s="54" t="s">
        <v>108</v>
      </c>
      <c r="H148" t="s">
        <v>80</v>
      </c>
      <c r="I148" t="s">
        <v>90</v>
      </c>
      <c r="J148" s="52">
        <v>3500</v>
      </c>
      <c r="K148" s="53">
        <v>0.45</v>
      </c>
    </row>
    <row r="149" spans="6:11" outlineLevel="1" x14ac:dyDescent="0.2">
      <c r="F149" s="54">
        <v>2022</v>
      </c>
      <c r="G149" s="54" t="s">
        <v>109</v>
      </c>
      <c r="H149" t="s">
        <v>85</v>
      </c>
      <c r="I149" t="s">
        <v>100</v>
      </c>
      <c r="J149" s="52">
        <v>1700</v>
      </c>
      <c r="K149" s="53">
        <v>0.55000000000000004</v>
      </c>
    </row>
    <row r="150" spans="6:11" outlineLevel="1" x14ac:dyDescent="0.2">
      <c r="F150" s="54">
        <v>2022</v>
      </c>
      <c r="G150" s="54" t="s">
        <v>107</v>
      </c>
      <c r="H150" t="s">
        <v>85</v>
      </c>
      <c r="I150" t="s">
        <v>95</v>
      </c>
      <c r="J150" s="52">
        <v>2300</v>
      </c>
      <c r="K150" s="53">
        <v>0.3</v>
      </c>
    </row>
    <row r="151" spans="6:11" outlineLevel="1" x14ac:dyDescent="0.2">
      <c r="F151" s="54">
        <v>2022</v>
      </c>
      <c r="G151" s="54" t="s">
        <v>108</v>
      </c>
      <c r="H151" t="s">
        <v>80</v>
      </c>
      <c r="I151" t="s">
        <v>88</v>
      </c>
      <c r="J151" s="52">
        <v>900</v>
      </c>
      <c r="K151" s="53">
        <v>0.1</v>
      </c>
    </row>
    <row r="152" spans="6:11" outlineLevel="1" x14ac:dyDescent="0.2">
      <c r="F152" s="54">
        <v>2024</v>
      </c>
      <c r="G152" s="54" t="s">
        <v>108</v>
      </c>
      <c r="H152" t="s">
        <v>76</v>
      </c>
      <c r="I152" t="s">
        <v>82</v>
      </c>
      <c r="J152" s="52">
        <v>1400</v>
      </c>
      <c r="K152" s="53">
        <v>0.85</v>
      </c>
    </row>
    <row r="153" spans="6:11" outlineLevel="1" x14ac:dyDescent="0.2">
      <c r="F153" s="54">
        <v>2024</v>
      </c>
      <c r="G153" s="54" t="s">
        <v>107</v>
      </c>
      <c r="H153" t="s">
        <v>85</v>
      </c>
      <c r="I153" t="s">
        <v>100</v>
      </c>
      <c r="J153" s="52">
        <v>1700</v>
      </c>
      <c r="K153" s="53">
        <v>0.7</v>
      </c>
    </row>
    <row r="154" spans="6:11" outlineLevel="1" x14ac:dyDescent="0.2">
      <c r="F154" s="54">
        <v>2023</v>
      </c>
      <c r="G154" s="54" t="s">
        <v>107</v>
      </c>
      <c r="H154" t="s">
        <v>85</v>
      </c>
      <c r="I154" t="s">
        <v>86</v>
      </c>
      <c r="J154" s="52">
        <v>3800</v>
      </c>
      <c r="K154" s="53">
        <v>0.85</v>
      </c>
    </row>
    <row r="155" spans="6:11" outlineLevel="1" x14ac:dyDescent="0.2">
      <c r="F155" s="54">
        <v>2022</v>
      </c>
      <c r="G155" s="54" t="s">
        <v>108</v>
      </c>
      <c r="H155" t="s">
        <v>80</v>
      </c>
      <c r="I155" t="s">
        <v>90</v>
      </c>
      <c r="J155" s="52">
        <v>4000</v>
      </c>
      <c r="K155" s="53">
        <v>0.95</v>
      </c>
    </row>
    <row r="156" spans="6:11" outlineLevel="1" x14ac:dyDescent="0.2">
      <c r="F156" s="54">
        <v>2024</v>
      </c>
      <c r="G156" s="54" t="s">
        <v>107</v>
      </c>
      <c r="H156" t="s">
        <v>85</v>
      </c>
      <c r="I156" t="s">
        <v>97</v>
      </c>
      <c r="J156" s="52">
        <v>400</v>
      </c>
      <c r="K156" s="53">
        <v>0.25</v>
      </c>
    </row>
    <row r="157" spans="6:11" outlineLevel="1" x14ac:dyDescent="0.2">
      <c r="F157" s="54">
        <v>2022</v>
      </c>
      <c r="G157" s="54" t="s">
        <v>107</v>
      </c>
      <c r="H157" t="s">
        <v>85</v>
      </c>
      <c r="I157" t="s">
        <v>100</v>
      </c>
      <c r="J157" s="52">
        <v>1400</v>
      </c>
      <c r="K157" s="53">
        <v>0.5</v>
      </c>
    </row>
    <row r="158" spans="6:11" outlineLevel="1" x14ac:dyDescent="0.2">
      <c r="F158" s="54">
        <v>2022</v>
      </c>
      <c r="G158" s="54" t="s">
        <v>106</v>
      </c>
      <c r="H158" t="s">
        <v>83</v>
      </c>
      <c r="I158" t="s">
        <v>84</v>
      </c>
      <c r="J158" s="52">
        <v>3800</v>
      </c>
      <c r="K158" s="53">
        <v>0.1</v>
      </c>
    </row>
    <row r="159" spans="6:11" outlineLevel="1" x14ac:dyDescent="0.2">
      <c r="F159" s="54">
        <v>2024</v>
      </c>
      <c r="G159" s="54" t="s">
        <v>109</v>
      </c>
      <c r="H159" t="s">
        <v>83</v>
      </c>
      <c r="I159" t="s">
        <v>84</v>
      </c>
      <c r="J159" s="52">
        <v>1200</v>
      </c>
      <c r="K159" s="53">
        <v>0.3</v>
      </c>
    </row>
    <row r="160" spans="6:11" outlineLevel="1" x14ac:dyDescent="0.2">
      <c r="F160" s="54">
        <v>2024</v>
      </c>
      <c r="G160" s="54" t="s">
        <v>108</v>
      </c>
      <c r="H160" t="s">
        <v>85</v>
      </c>
      <c r="I160" t="s">
        <v>86</v>
      </c>
      <c r="J160" s="52">
        <v>1700</v>
      </c>
      <c r="K160" s="53">
        <v>0.45</v>
      </c>
    </row>
    <row r="161" spans="6:11" outlineLevel="1" x14ac:dyDescent="0.2">
      <c r="F161" s="54">
        <v>2022</v>
      </c>
      <c r="G161" s="54" t="s">
        <v>106</v>
      </c>
      <c r="H161" t="s">
        <v>85</v>
      </c>
      <c r="I161" t="s">
        <v>95</v>
      </c>
      <c r="J161" s="52">
        <v>3600</v>
      </c>
      <c r="K161" s="53">
        <v>0.2</v>
      </c>
    </row>
    <row r="162" spans="6:11" outlineLevel="1" x14ac:dyDescent="0.2">
      <c r="F162" s="54">
        <v>2024</v>
      </c>
      <c r="G162" s="54" t="s">
        <v>106</v>
      </c>
      <c r="H162" t="s">
        <v>85</v>
      </c>
      <c r="I162" t="s">
        <v>86</v>
      </c>
      <c r="J162" s="52">
        <v>2200</v>
      </c>
      <c r="K162" s="53">
        <v>0.7</v>
      </c>
    </row>
    <row r="163" spans="6:11" outlineLevel="1" x14ac:dyDescent="0.2">
      <c r="F163" s="54">
        <v>2023</v>
      </c>
      <c r="G163" s="54" t="s">
        <v>109</v>
      </c>
      <c r="H163" t="s">
        <v>83</v>
      </c>
      <c r="I163" t="s">
        <v>94</v>
      </c>
      <c r="J163" s="52">
        <v>3200</v>
      </c>
      <c r="K163" s="53">
        <v>0.9</v>
      </c>
    </row>
    <row r="164" spans="6:11" outlineLevel="1" x14ac:dyDescent="0.2">
      <c r="F164" s="54">
        <v>2023</v>
      </c>
      <c r="G164" s="54" t="s">
        <v>109</v>
      </c>
      <c r="H164" t="s">
        <v>80</v>
      </c>
      <c r="I164" t="s">
        <v>91</v>
      </c>
      <c r="J164" s="52">
        <v>1300</v>
      </c>
      <c r="K164" s="53">
        <v>0.4</v>
      </c>
    </row>
    <row r="165" spans="6:11" outlineLevel="1" x14ac:dyDescent="0.2">
      <c r="F165" s="54">
        <v>2024</v>
      </c>
      <c r="G165" s="54" t="s">
        <v>109</v>
      </c>
      <c r="H165" t="s">
        <v>83</v>
      </c>
      <c r="I165" t="s">
        <v>102</v>
      </c>
      <c r="J165" s="52">
        <v>1300</v>
      </c>
      <c r="K165" s="53">
        <v>0.7</v>
      </c>
    </row>
    <row r="166" spans="6:11" outlineLevel="1" x14ac:dyDescent="0.2">
      <c r="F166" s="54">
        <v>2023</v>
      </c>
      <c r="G166" s="54" t="s">
        <v>107</v>
      </c>
      <c r="H166" t="s">
        <v>83</v>
      </c>
      <c r="I166" t="s">
        <v>94</v>
      </c>
      <c r="J166" s="52">
        <v>2000</v>
      </c>
      <c r="K166" s="53">
        <v>0.2</v>
      </c>
    </row>
    <row r="167" spans="6:11" outlineLevel="1" x14ac:dyDescent="0.2">
      <c r="F167" s="54">
        <v>2023</v>
      </c>
      <c r="G167" s="54" t="s">
        <v>107</v>
      </c>
      <c r="H167" t="s">
        <v>85</v>
      </c>
      <c r="I167" t="s">
        <v>100</v>
      </c>
      <c r="J167" s="52">
        <v>2900</v>
      </c>
      <c r="K167" s="53">
        <v>0.2</v>
      </c>
    </row>
    <row r="168" spans="6:11" outlineLevel="1" x14ac:dyDescent="0.2">
      <c r="F168" s="54">
        <v>2024</v>
      </c>
      <c r="G168" s="54" t="s">
        <v>106</v>
      </c>
      <c r="H168" t="s">
        <v>76</v>
      </c>
      <c r="I168" t="s">
        <v>77</v>
      </c>
      <c r="J168" s="52">
        <v>1500</v>
      </c>
      <c r="K168" s="53">
        <v>1</v>
      </c>
    </row>
    <row r="169" spans="6:11" outlineLevel="1" x14ac:dyDescent="0.2">
      <c r="F169" s="54">
        <v>2022</v>
      </c>
      <c r="G169" s="54" t="s">
        <v>108</v>
      </c>
      <c r="H169" t="s">
        <v>85</v>
      </c>
      <c r="I169" t="s">
        <v>97</v>
      </c>
      <c r="J169" s="52">
        <v>2000</v>
      </c>
      <c r="K169" s="53">
        <v>0.95</v>
      </c>
    </row>
    <row r="170" spans="6:11" outlineLevel="1" x14ac:dyDescent="0.2">
      <c r="F170" s="54">
        <v>2024</v>
      </c>
      <c r="G170" s="54" t="s">
        <v>106</v>
      </c>
      <c r="H170" t="s">
        <v>76</v>
      </c>
      <c r="I170" t="s">
        <v>82</v>
      </c>
      <c r="J170" s="52">
        <v>3600</v>
      </c>
      <c r="K170" s="53">
        <v>0.3</v>
      </c>
    </row>
    <row r="171" spans="6:11" outlineLevel="1" x14ac:dyDescent="0.2">
      <c r="F171" s="54">
        <v>2023</v>
      </c>
      <c r="G171" s="54" t="s">
        <v>106</v>
      </c>
      <c r="H171" t="s">
        <v>83</v>
      </c>
      <c r="I171" t="s">
        <v>89</v>
      </c>
      <c r="J171" s="52">
        <v>300</v>
      </c>
      <c r="K171" s="53">
        <v>0.5</v>
      </c>
    </row>
    <row r="172" spans="6:11" outlineLevel="1" x14ac:dyDescent="0.2">
      <c r="F172" s="54">
        <v>2024</v>
      </c>
      <c r="G172" s="54" t="s">
        <v>109</v>
      </c>
      <c r="H172" t="s">
        <v>80</v>
      </c>
      <c r="I172" t="s">
        <v>87</v>
      </c>
      <c r="J172" s="52">
        <v>3300</v>
      </c>
      <c r="K172" s="53">
        <v>0.5</v>
      </c>
    </row>
    <row r="173" spans="6:11" outlineLevel="1" x14ac:dyDescent="0.2">
      <c r="F173" s="54">
        <v>2023</v>
      </c>
      <c r="G173" s="54" t="s">
        <v>109</v>
      </c>
      <c r="H173" t="s">
        <v>80</v>
      </c>
      <c r="I173" t="s">
        <v>81</v>
      </c>
      <c r="J173" s="52">
        <v>3800</v>
      </c>
      <c r="K173" s="53">
        <v>0.75</v>
      </c>
    </row>
    <row r="174" spans="6:11" outlineLevel="1" x14ac:dyDescent="0.2">
      <c r="F174" s="54">
        <v>2023</v>
      </c>
      <c r="G174" s="54" t="s">
        <v>108</v>
      </c>
      <c r="H174" t="s">
        <v>80</v>
      </c>
      <c r="I174" t="s">
        <v>101</v>
      </c>
      <c r="J174" s="52">
        <v>3300</v>
      </c>
      <c r="K174" s="53">
        <v>0.65</v>
      </c>
    </row>
    <row r="175" spans="6:11" outlineLevel="1" x14ac:dyDescent="0.2">
      <c r="F175" s="54">
        <v>2022</v>
      </c>
      <c r="G175" s="54" t="s">
        <v>107</v>
      </c>
      <c r="H175" t="s">
        <v>76</v>
      </c>
      <c r="I175" t="s">
        <v>92</v>
      </c>
      <c r="J175" s="52">
        <v>1700</v>
      </c>
      <c r="K175" s="53">
        <v>0.3</v>
      </c>
    </row>
    <row r="176" spans="6:11" outlineLevel="1" x14ac:dyDescent="0.2">
      <c r="F176" s="54">
        <v>2022</v>
      </c>
      <c r="G176" s="54" t="s">
        <v>108</v>
      </c>
      <c r="H176" t="s">
        <v>76</v>
      </c>
      <c r="I176" t="s">
        <v>79</v>
      </c>
      <c r="J176" s="52">
        <v>900</v>
      </c>
      <c r="K176" s="53">
        <v>0.6</v>
      </c>
    </row>
    <row r="177" spans="6:11" outlineLevel="1" x14ac:dyDescent="0.2">
      <c r="F177" s="54">
        <v>2023</v>
      </c>
      <c r="G177" s="54" t="s">
        <v>106</v>
      </c>
      <c r="H177" t="s">
        <v>83</v>
      </c>
      <c r="I177" t="s">
        <v>84</v>
      </c>
      <c r="J177" s="52">
        <v>100</v>
      </c>
      <c r="K177" s="53">
        <v>0.35</v>
      </c>
    </row>
    <row r="178" spans="6:11" outlineLevel="1" x14ac:dyDescent="0.2">
      <c r="F178" s="54">
        <v>2023</v>
      </c>
      <c r="G178" s="54" t="s">
        <v>106</v>
      </c>
      <c r="H178" t="s">
        <v>83</v>
      </c>
      <c r="I178" t="s">
        <v>102</v>
      </c>
      <c r="J178" s="52">
        <v>3300</v>
      </c>
      <c r="K178" s="53">
        <v>0.3</v>
      </c>
    </row>
    <row r="179" spans="6:11" outlineLevel="1" x14ac:dyDescent="0.2">
      <c r="F179" s="54">
        <v>2022</v>
      </c>
      <c r="G179" s="54" t="s">
        <v>107</v>
      </c>
      <c r="H179" t="s">
        <v>76</v>
      </c>
      <c r="I179" t="s">
        <v>96</v>
      </c>
      <c r="J179" s="52">
        <v>1900</v>
      </c>
      <c r="K179" s="53">
        <v>0.25</v>
      </c>
    </row>
    <row r="180" spans="6:11" outlineLevel="1" x14ac:dyDescent="0.2">
      <c r="F180" s="54">
        <v>2022</v>
      </c>
      <c r="G180" s="54" t="s">
        <v>106</v>
      </c>
      <c r="H180" t="s">
        <v>76</v>
      </c>
      <c r="I180" t="s">
        <v>98</v>
      </c>
      <c r="J180" s="52">
        <v>3700</v>
      </c>
      <c r="K180" s="53">
        <v>0.1</v>
      </c>
    </row>
    <row r="181" spans="6:11" outlineLevel="1" x14ac:dyDescent="0.2">
      <c r="F181" s="54">
        <v>2023</v>
      </c>
      <c r="G181" s="54" t="s">
        <v>107</v>
      </c>
      <c r="H181" t="s">
        <v>80</v>
      </c>
      <c r="I181" t="s">
        <v>87</v>
      </c>
      <c r="J181" s="52">
        <v>2400</v>
      </c>
      <c r="K181" s="53">
        <v>0.1</v>
      </c>
    </row>
    <row r="182" spans="6:11" outlineLevel="1" x14ac:dyDescent="0.2">
      <c r="F182" s="54">
        <v>2024</v>
      </c>
      <c r="G182" s="54" t="s">
        <v>106</v>
      </c>
      <c r="H182" t="s">
        <v>80</v>
      </c>
      <c r="I182" t="s">
        <v>88</v>
      </c>
      <c r="J182" s="52">
        <v>1200</v>
      </c>
      <c r="K182" s="53">
        <v>1</v>
      </c>
    </row>
    <row r="183" spans="6:11" outlineLevel="1" x14ac:dyDescent="0.2">
      <c r="F183" s="54">
        <v>2023</v>
      </c>
      <c r="G183" s="54" t="s">
        <v>107</v>
      </c>
      <c r="H183" t="s">
        <v>83</v>
      </c>
      <c r="I183" t="s">
        <v>99</v>
      </c>
      <c r="J183" s="52">
        <v>1300</v>
      </c>
      <c r="K183" s="53">
        <v>1</v>
      </c>
    </row>
    <row r="184" spans="6:11" outlineLevel="1" x14ac:dyDescent="0.2">
      <c r="F184" s="54">
        <v>2022</v>
      </c>
      <c r="G184" s="54" t="s">
        <v>107</v>
      </c>
      <c r="H184" t="s">
        <v>85</v>
      </c>
      <c r="I184" t="s">
        <v>95</v>
      </c>
      <c r="J184" s="52">
        <v>2800</v>
      </c>
      <c r="K184" s="53">
        <v>0.85</v>
      </c>
    </row>
    <row r="185" spans="6:11" outlineLevel="1" x14ac:dyDescent="0.2">
      <c r="F185" s="54">
        <v>2024</v>
      </c>
      <c r="G185" s="54" t="s">
        <v>107</v>
      </c>
      <c r="H185" t="s">
        <v>76</v>
      </c>
      <c r="I185" t="s">
        <v>98</v>
      </c>
      <c r="J185" s="52">
        <v>3500</v>
      </c>
      <c r="K185" s="53">
        <v>0.9</v>
      </c>
    </row>
    <row r="186" spans="6:11" outlineLevel="1" x14ac:dyDescent="0.2">
      <c r="F186" s="54">
        <v>2024</v>
      </c>
      <c r="G186" s="54" t="s">
        <v>107</v>
      </c>
      <c r="H186" t="s">
        <v>85</v>
      </c>
      <c r="I186" t="s">
        <v>100</v>
      </c>
      <c r="J186" s="52">
        <v>3800</v>
      </c>
      <c r="K186" s="53">
        <v>0.8</v>
      </c>
    </row>
    <row r="187" spans="6:11" outlineLevel="1" x14ac:dyDescent="0.2">
      <c r="F187" s="54">
        <v>2022</v>
      </c>
      <c r="G187" s="54" t="s">
        <v>107</v>
      </c>
      <c r="H187" t="s">
        <v>80</v>
      </c>
      <c r="I187" t="s">
        <v>91</v>
      </c>
      <c r="J187" s="52">
        <v>500</v>
      </c>
      <c r="K187" s="53">
        <v>0.6</v>
      </c>
    </row>
    <row r="188" spans="6:11" outlineLevel="1" x14ac:dyDescent="0.2">
      <c r="F188" s="54">
        <v>2023</v>
      </c>
      <c r="G188" s="54" t="s">
        <v>108</v>
      </c>
      <c r="H188" t="s">
        <v>83</v>
      </c>
      <c r="I188" t="s">
        <v>89</v>
      </c>
      <c r="J188" s="52">
        <v>2600</v>
      </c>
      <c r="K188" s="53">
        <v>0.4</v>
      </c>
    </row>
    <row r="189" spans="6:11" outlineLevel="1" x14ac:dyDescent="0.2">
      <c r="F189" s="54">
        <v>2023</v>
      </c>
      <c r="G189" s="54" t="s">
        <v>108</v>
      </c>
      <c r="H189" t="s">
        <v>83</v>
      </c>
      <c r="I189" t="s">
        <v>93</v>
      </c>
      <c r="J189" s="52">
        <v>2200</v>
      </c>
      <c r="K189" s="53">
        <v>0.8</v>
      </c>
    </row>
    <row r="190" spans="6:11" outlineLevel="1" x14ac:dyDescent="0.2">
      <c r="F190" s="54">
        <v>2023</v>
      </c>
      <c r="G190" s="54" t="s">
        <v>108</v>
      </c>
      <c r="H190" t="s">
        <v>83</v>
      </c>
      <c r="I190" t="s">
        <v>89</v>
      </c>
      <c r="J190" s="52">
        <v>3200</v>
      </c>
      <c r="K190" s="53">
        <v>0.55000000000000004</v>
      </c>
    </row>
    <row r="191" spans="6:11" outlineLevel="1" x14ac:dyDescent="0.2">
      <c r="F191" s="54">
        <v>2024</v>
      </c>
      <c r="G191" s="54" t="s">
        <v>108</v>
      </c>
      <c r="H191" t="s">
        <v>80</v>
      </c>
      <c r="I191" t="s">
        <v>104</v>
      </c>
      <c r="J191" s="52">
        <v>200</v>
      </c>
      <c r="K191" s="53">
        <v>1</v>
      </c>
    </row>
    <row r="192" spans="6:11" outlineLevel="1" x14ac:dyDescent="0.2">
      <c r="F192" s="54">
        <v>2023</v>
      </c>
      <c r="G192" s="54" t="s">
        <v>106</v>
      </c>
      <c r="H192" t="s">
        <v>76</v>
      </c>
      <c r="I192" t="s">
        <v>92</v>
      </c>
      <c r="J192" s="52">
        <v>2300</v>
      </c>
      <c r="K192" s="53">
        <v>0.9</v>
      </c>
    </row>
    <row r="193" spans="6:11" outlineLevel="1" x14ac:dyDescent="0.2">
      <c r="F193" s="54">
        <v>2023</v>
      </c>
      <c r="G193" s="54" t="s">
        <v>106</v>
      </c>
      <c r="H193" t="s">
        <v>76</v>
      </c>
      <c r="I193" t="s">
        <v>82</v>
      </c>
      <c r="J193" s="52">
        <v>2900</v>
      </c>
      <c r="K193" s="53">
        <v>0.1</v>
      </c>
    </row>
    <row r="194" spans="6:11" outlineLevel="1" x14ac:dyDescent="0.2">
      <c r="F194" s="54">
        <v>2022</v>
      </c>
      <c r="G194" s="54" t="s">
        <v>108</v>
      </c>
      <c r="H194" t="s">
        <v>83</v>
      </c>
      <c r="I194" t="s">
        <v>94</v>
      </c>
      <c r="J194" s="52">
        <v>700</v>
      </c>
      <c r="K194" s="53">
        <v>0.2</v>
      </c>
    </row>
    <row r="195" spans="6:11" outlineLevel="1" x14ac:dyDescent="0.2">
      <c r="F195" s="54">
        <v>2024</v>
      </c>
      <c r="G195" s="54" t="s">
        <v>106</v>
      </c>
      <c r="H195" t="s">
        <v>85</v>
      </c>
      <c r="I195" t="s">
        <v>95</v>
      </c>
      <c r="J195" s="52">
        <v>1400</v>
      </c>
      <c r="K195" s="53">
        <v>0.6</v>
      </c>
    </row>
    <row r="196" spans="6:11" outlineLevel="1" x14ac:dyDescent="0.2">
      <c r="F196" s="54">
        <v>2023</v>
      </c>
      <c r="G196" s="54" t="s">
        <v>108</v>
      </c>
      <c r="H196" t="s">
        <v>85</v>
      </c>
      <c r="I196" t="s">
        <v>97</v>
      </c>
      <c r="J196" s="52">
        <v>3400</v>
      </c>
      <c r="K196" s="53">
        <v>0.95</v>
      </c>
    </row>
    <row r="197" spans="6:11" outlineLevel="1" x14ac:dyDescent="0.2">
      <c r="F197" s="54">
        <v>2023</v>
      </c>
      <c r="G197" s="54" t="s">
        <v>106</v>
      </c>
      <c r="H197" t="s">
        <v>83</v>
      </c>
      <c r="I197" t="s">
        <v>89</v>
      </c>
      <c r="J197" s="52">
        <v>1300</v>
      </c>
      <c r="K197" s="53">
        <v>0.35</v>
      </c>
    </row>
    <row r="198" spans="6:11" outlineLevel="1" x14ac:dyDescent="0.2">
      <c r="F198" s="54">
        <v>2024</v>
      </c>
      <c r="G198" s="54" t="s">
        <v>109</v>
      </c>
      <c r="H198" t="s">
        <v>83</v>
      </c>
      <c r="I198" t="s">
        <v>94</v>
      </c>
      <c r="J198" s="52">
        <v>300</v>
      </c>
      <c r="K198" s="53">
        <v>0.35</v>
      </c>
    </row>
    <row r="199" spans="6:11" outlineLevel="1" x14ac:dyDescent="0.2">
      <c r="F199" s="54">
        <v>2024</v>
      </c>
      <c r="G199" s="54" t="s">
        <v>107</v>
      </c>
      <c r="H199" t="s">
        <v>83</v>
      </c>
      <c r="I199" t="s">
        <v>89</v>
      </c>
      <c r="J199" s="52">
        <v>3600</v>
      </c>
      <c r="K199" s="53">
        <v>0.75</v>
      </c>
    </row>
    <row r="200" spans="6:11" outlineLevel="1" x14ac:dyDescent="0.2">
      <c r="F200" s="54">
        <v>2022</v>
      </c>
      <c r="G200" s="54" t="s">
        <v>106</v>
      </c>
      <c r="H200" t="s">
        <v>83</v>
      </c>
      <c r="I200" t="s">
        <v>84</v>
      </c>
      <c r="J200" s="52">
        <v>1600</v>
      </c>
      <c r="K200" s="53">
        <v>0.05</v>
      </c>
    </row>
    <row r="201" spans="6:11" outlineLevel="1" x14ac:dyDescent="0.2">
      <c r="F201" s="54">
        <v>2023</v>
      </c>
      <c r="G201" s="54" t="s">
        <v>109</v>
      </c>
      <c r="H201" t="s">
        <v>85</v>
      </c>
      <c r="I201" t="s">
        <v>95</v>
      </c>
      <c r="J201" s="52">
        <v>3100</v>
      </c>
      <c r="K201" s="53">
        <v>0.95</v>
      </c>
    </row>
    <row r="202" spans="6:11" outlineLevel="1" x14ac:dyDescent="0.2">
      <c r="F202" s="54">
        <v>2022</v>
      </c>
      <c r="G202" s="54" t="s">
        <v>109</v>
      </c>
      <c r="H202" t="s">
        <v>83</v>
      </c>
      <c r="I202" t="s">
        <v>84</v>
      </c>
      <c r="J202" s="52">
        <v>2400</v>
      </c>
      <c r="K202" s="53">
        <v>0.1</v>
      </c>
    </row>
    <row r="203" spans="6:11" outlineLevel="1" x14ac:dyDescent="0.2">
      <c r="F203" s="54">
        <v>2022</v>
      </c>
      <c r="G203" s="54" t="s">
        <v>108</v>
      </c>
      <c r="H203" t="s">
        <v>80</v>
      </c>
      <c r="I203" t="s">
        <v>90</v>
      </c>
      <c r="J203" s="52">
        <v>1000</v>
      </c>
      <c r="K203" s="53">
        <v>0.75</v>
      </c>
    </row>
    <row r="204" spans="6:11" outlineLevel="1" x14ac:dyDescent="0.2">
      <c r="F204" s="54">
        <v>2024</v>
      </c>
      <c r="G204" s="54" t="s">
        <v>108</v>
      </c>
      <c r="H204" t="s">
        <v>83</v>
      </c>
      <c r="I204" t="s">
        <v>102</v>
      </c>
      <c r="J204" s="52">
        <v>300</v>
      </c>
      <c r="K204" s="53">
        <v>1</v>
      </c>
    </row>
    <row r="205" spans="6:11" outlineLevel="1" x14ac:dyDescent="0.2">
      <c r="F205" s="54">
        <v>2023</v>
      </c>
      <c r="G205" s="54" t="s">
        <v>107</v>
      </c>
      <c r="H205" t="s">
        <v>80</v>
      </c>
      <c r="I205" t="s">
        <v>101</v>
      </c>
      <c r="J205" s="52">
        <v>4000</v>
      </c>
      <c r="K205" s="53">
        <v>0.45</v>
      </c>
    </row>
    <row r="206" spans="6:11" outlineLevel="1" x14ac:dyDescent="0.2">
      <c r="F206" s="54">
        <v>2022</v>
      </c>
      <c r="G206" s="54" t="s">
        <v>109</v>
      </c>
      <c r="H206" t="s">
        <v>85</v>
      </c>
      <c r="I206" t="s">
        <v>86</v>
      </c>
      <c r="J206" s="52">
        <v>200</v>
      </c>
      <c r="K206" s="53">
        <v>0.9</v>
      </c>
    </row>
    <row r="207" spans="6:11" outlineLevel="1" x14ac:dyDescent="0.2">
      <c r="F207" s="54">
        <v>2022</v>
      </c>
      <c r="G207" s="54" t="s">
        <v>106</v>
      </c>
      <c r="H207" t="s">
        <v>83</v>
      </c>
      <c r="I207" t="s">
        <v>93</v>
      </c>
      <c r="J207" s="52">
        <v>4000</v>
      </c>
      <c r="K207" s="53">
        <v>0.9</v>
      </c>
    </row>
    <row r="208" spans="6:11" outlineLevel="1" x14ac:dyDescent="0.2">
      <c r="F208" s="54">
        <v>2023</v>
      </c>
      <c r="G208" s="54" t="s">
        <v>109</v>
      </c>
      <c r="H208" t="s">
        <v>85</v>
      </c>
      <c r="I208" t="s">
        <v>86</v>
      </c>
      <c r="J208" s="52">
        <v>3200</v>
      </c>
      <c r="K208" s="53">
        <v>0.55000000000000004</v>
      </c>
    </row>
    <row r="209" spans="6:11" outlineLevel="1" x14ac:dyDescent="0.2">
      <c r="F209" s="54">
        <v>2024</v>
      </c>
      <c r="G209" s="54" t="s">
        <v>108</v>
      </c>
      <c r="H209" t="s">
        <v>80</v>
      </c>
      <c r="I209" t="s">
        <v>104</v>
      </c>
      <c r="J209" s="52">
        <v>1800</v>
      </c>
      <c r="K209" s="53">
        <v>0.65</v>
      </c>
    </row>
    <row r="210" spans="6:11" outlineLevel="1" x14ac:dyDescent="0.2">
      <c r="F210" s="54">
        <v>2023</v>
      </c>
      <c r="G210" s="54" t="s">
        <v>106</v>
      </c>
      <c r="H210" t="s">
        <v>76</v>
      </c>
      <c r="I210" t="s">
        <v>82</v>
      </c>
      <c r="J210" s="52">
        <v>1400</v>
      </c>
      <c r="K210" s="53">
        <v>0.9</v>
      </c>
    </row>
    <row r="211" spans="6:11" outlineLevel="1" x14ac:dyDescent="0.2">
      <c r="F211" s="54">
        <v>2024</v>
      </c>
      <c r="G211" s="54" t="s">
        <v>109</v>
      </c>
      <c r="H211" t="s">
        <v>76</v>
      </c>
      <c r="I211" t="s">
        <v>92</v>
      </c>
      <c r="J211" s="52">
        <v>2100</v>
      </c>
      <c r="K211" s="53">
        <v>0.95</v>
      </c>
    </row>
    <row r="212" spans="6:11" outlineLevel="1" x14ac:dyDescent="0.2">
      <c r="F212" s="54">
        <v>2022</v>
      </c>
      <c r="G212" s="54" t="s">
        <v>108</v>
      </c>
      <c r="H212" t="s">
        <v>83</v>
      </c>
      <c r="I212" t="s">
        <v>84</v>
      </c>
      <c r="J212" s="52">
        <v>3900</v>
      </c>
      <c r="K212" s="53">
        <v>0.3</v>
      </c>
    </row>
    <row r="213" spans="6:11" outlineLevel="1" x14ac:dyDescent="0.2">
      <c r="F213" s="54">
        <v>2023</v>
      </c>
      <c r="G213" s="54" t="s">
        <v>108</v>
      </c>
      <c r="H213" t="s">
        <v>80</v>
      </c>
      <c r="I213" t="s">
        <v>87</v>
      </c>
      <c r="J213" s="52">
        <v>3700</v>
      </c>
      <c r="K213" s="53">
        <v>0.65</v>
      </c>
    </row>
    <row r="214" spans="6:11" outlineLevel="1" x14ac:dyDescent="0.2">
      <c r="F214" s="54">
        <v>2022</v>
      </c>
      <c r="G214" s="54" t="s">
        <v>107</v>
      </c>
      <c r="H214" t="s">
        <v>85</v>
      </c>
      <c r="I214" t="s">
        <v>100</v>
      </c>
      <c r="J214" s="52">
        <v>2300</v>
      </c>
      <c r="K214" s="53">
        <v>0.95</v>
      </c>
    </row>
    <row r="215" spans="6:11" outlineLevel="1" x14ac:dyDescent="0.2">
      <c r="F215" s="54">
        <v>2022</v>
      </c>
      <c r="G215" s="54" t="s">
        <v>109</v>
      </c>
      <c r="H215" t="s">
        <v>85</v>
      </c>
      <c r="I215" t="s">
        <v>100</v>
      </c>
      <c r="J215" s="52">
        <v>2300</v>
      </c>
      <c r="K215" s="53">
        <v>0.95</v>
      </c>
    </row>
    <row r="216" spans="6:11" outlineLevel="1" x14ac:dyDescent="0.2">
      <c r="F216" s="54">
        <v>2022</v>
      </c>
      <c r="G216" s="54" t="s">
        <v>106</v>
      </c>
      <c r="H216" t="s">
        <v>83</v>
      </c>
      <c r="I216" t="s">
        <v>89</v>
      </c>
      <c r="J216" s="52">
        <v>600</v>
      </c>
      <c r="K216" s="53">
        <v>0.3</v>
      </c>
    </row>
    <row r="217" spans="6:11" outlineLevel="1" x14ac:dyDescent="0.2">
      <c r="F217" s="54">
        <v>2022</v>
      </c>
      <c r="G217" s="54" t="s">
        <v>107</v>
      </c>
      <c r="H217" t="s">
        <v>83</v>
      </c>
      <c r="I217" t="s">
        <v>93</v>
      </c>
      <c r="J217" s="52">
        <v>800</v>
      </c>
      <c r="K217" s="53">
        <v>0.75</v>
      </c>
    </row>
    <row r="218" spans="6:11" outlineLevel="1" x14ac:dyDescent="0.2">
      <c r="F218" s="54">
        <v>2024</v>
      </c>
      <c r="G218" s="54" t="s">
        <v>106</v>
      </c>
      <c r="H218" t="s">
        <v>76</v>
      </c>
      <c r="I218" t="s">
        <v>96</v>
      </c>
      <c r="J218" s="52">
        <v>1500</v>
      </c>
      <c r="K218" s="53">
        <v>0.95</v>
      </c>
    </row>
    <row r="219" spans="6:11" outlineLevel="1" x14ac:dyDescent="0.2">
      <c r="F219" s="54">
        <v>2023</v>
      </c>
      <c r="G219" s="54" t="s">
        <v>107</v>
      </c>
      <c r="H219" t="s">
        <v>83</v>
      </c>
      <c r="I219" t="s">
        <v>94</v>
      </c>
      <c r="J219" s="52">
        <v>1200</v>
      </c>
      <c r="K219" s="53">
        <v>0.2</v>
      </c>
    </row>
    <row r="220" spans="6:11" outlineLevel="1" x14ac:dyDescent="0.2">
      <c r="F220" s="54">
        <v>2023</v>
      </c>
      <c r="G220" s="54" t="s">
        <v>109</v>
      </c>
      <c r="H220" t="s">
        <v>85</v>
      </c>
      <c r="I220" t="s">
        <v>97</v>
      </c>
      <c r="J220" s="52">
        <v>1000</v>
      </c>
      <c r="K220" s="53">
        <v>0.45</v>
      </c>
    </row>
    <row r="221" spans="6:11" outlineLevel="1" x14ac:dyDescent="0.2">
      <c r="F221" s="54">
        <v>2024</v>
      </c>
      <c r="G221" s="54" t="s">
        <v>106</v>
      </c>
      <c r="H221" t="s">
        <v>85</v>
      </c>
      <c r="I221" t="s">
        <v>100</v>
      </c>
      <c r="J221" s="52">
        <v>600</v>
      </c>
      <c r="K221" s="53">
        <v>0.75</v>
      </c>
    </row>
    <row r="222" spans="6:11" outlineLevel="1" x14ac:dyDescent="0.2">
      <c r="F222" s="54">
        <v>2024</v>
      </c>
      <c r="G222" s="54" t="s">
        <v>106</v>
      </c>
      <c r="H222" t="s">
        <v>80</v>
      </c>
      <c r="I222" t="s">
        <v>101</v>
      </c>
      <c r="J222" s="52">
        <v>3900</v>
      </c>
      <c r="K222" s="53">
        <v>0.05</v>
      </c>
    </row>
    <row r="223" spans="6:11" outlineLevel="1" x14ac:dyDescent="0.2">
      <c r="F223" s="54">
        <v>2023</v>
      </c>
      <c r="G223" s="54" t="s">
        <v>106</v>
      </c>
      <c r="H223" t="s">
        <v>80</v>
      </c>
      <c r="I223" t="s">
        <v>81</v>
      </c>
      <c r="J223" s="52">
        <v>3800</v>
      </c>
      <c r="K223" s="53">
        <v>0.05</v>
      </c>
    </row>
    <row r="224" spans="6:11" outlineLevel="1" x14ac:dyDescent="0.2">
      <c r="F224" s="54">
        <v>2024</v>
      </c>
      <c r="G224" s="54" t="s">
        <v>109</v>
      </c>
      <c r="H224" t="s">
        <v>83</v>
      </c>
      <c r="I224" t="s">
        <v>93</v>
      </c>
      <c r="J224" s="52">
        <v>1900</v>
      </c>
      <c r="K224" s="53">
        <v>0.95</v>
      </c>
    </row>
    <row r="225" spans="6:11" outlineLevel="1" x14ac:dyDescent="0.2">
      <c r="F225" s="54">
        <v>2023</v>
      </c>
      <c r="G225" s="54" t="s">
        <v>107</v>
      </c>
      <c r="H225" t="s">
        <v>80</v>
      </c>
      <c r="I225" t="s">
        <v>87</v>
      </c>
      <c r="J225" s="52">
        <v>800</v>
      </c>
      <c r="K225" s="53">
        <v>0.05</v>
      </c>
    </row>
    <row r="226" spans="6:11" outlineLevel="1" x14ac:dyDescent="0.2">
      <c r="F226" s="54">
        <v>2024</v>
      </c>
      <c r="G226" s="54" t="s">
        <v>108</v>
      </c>
      <c r="H226" t="s">
        <v>76</v>
      </c>
      <c r="I226" t="s">
        <v>79</v>
      </c>
      <c r="J226" s="52">
        <v>200</v>
      </c>
      <c r="K226" s="53">
        <v>0.9</v>
      </c>
    </row>
    <row r="227" spans="6:11" outlineLevel="1" x14ac:dyDescent="0.2">
      <c r="F227" s="54">
        <v>2024</v>
      </c>
      <c r="G227" s="54" t="s">
        <v>106</v>
      </c>
      <c r="H227" t="s">
        <v>85</v>
      </c>
      <c r="I227" t="s">
        <v>97</v>
      </c>
      <c r="J227" s="52">
        <v>1600</v>
      </c>
      <c r="K227" s="53">
        <v>0.35</v>
      </c>
    </row>
    <row r="228" spans="6:11" outlineLevel="1" x14ac:dyDescent="0.2">
      <c r="F228" s="54">
        <v>2024</v>
      </c>
      <c r="G228" s="54" t="s">
        <v>107</v>
      </c>
      <c r="H228" t="s">
        <v>76</v>
      </c>
      <c r="I228" t="s">
        <v>79</v>
      </c>
      <c r="J228" s="52">
        <v>800</v>
      </c>
      <c r="K228" s="53">
        <v>0.7</v>
      </c>
    </row>
    <row r="229" spans="6:11" outlineLevel="1" x14ac:dyDescent="0.2">
      <c r="F229" s="54">
        <v>2023</v>
      </c>
      <c r="G229" s="54" t="s">
        <v>107</v>
      </c>
      <c r="H229" t="s">
        <v>76</v>
      </c>
      <c r="I229" t="s">
        <v>77</v>
      </c>
      <c r="J229" s="52">
        <v>100</v>
      </c>
      <c r="K229" s="53">
        <v>0.95</v>
      </c>
    </row>
    <row r="230" spans="6:11" outlineLevel="1" x14ac:dyDescent="0.2">
      <c r="F230" s="54">
        <v>2024</v>
      </c>
      <c r="G230" s="54" t="s">
        <v>108</v>
      </c>
      <c r="H230" t="s">
        <v>80</v>
      </c>
      <c r="I230" t="s">
        <v>104</v>
      </c>
      <c r="J230" s="52">
        <v>2400</v>
      </c>
      <c r="K230" s="53">
        <v>0.85</v>
      </c>
    </row>
    <row r="231" spans="6:11" outlineLevel="1" x14ac:dyDescent="0.2">
      <c r="F231" s="54">
        <v>2024</v>
      </c>
      <c r="G231" s="54" t="s">
        <v>109</v>
      </c>
      <c r="H231" t="s">
        <v>80</v>
      </c>
      <c r="I231" t="s">
        <v>88</v>
      </c>
      <c r="J231" s="52">
        <v>3400</v>
      </c>
      <c r="K231" s="53">
        <v>0.6</v>
      </c>
    </row>
    <row r="232" spans="6:11" outlineLevel="1" x14ac:dyDescent="0.2">
      <c r="F232" s="54">
        <v>2024</v>
      </c>
      <c r="G232" s="54" t="s">
        <v>108</v>
      </c>
      <c r="H232" t="s">
        <v>80</v>
      </c>
      <c r="I232" t="s">
        <v>101</v>
      </c>
      <c r="J232" s="52">
        <v>3800</v>
      </c>
      <c r="K232" s="53">
        <v>0.3</v>
      </c>
    </row>
    <row r="233" spans="6:11" outlineLevel="1" x14ac:dyDescent="0.2">
      <c r="F233" s="54">
        <v>2023</v>
      </c>
      <c r="G233" s="54" t="s">
        <v>108</v>
      </c>
      <c r="H233" t="s">
        <v>80</v>
      </c>
      <c r="I233" t="s">
        <v>88</v>
      </c>
      <c r="J233" s="52">
        <v>2400</v>
      </c>
      <c r="K233" s="53">
        <v>0.4</v>
      </c>
    </row>
    <row r="234" spans="6:11" outlineLevel="1" x14ac:dyDescent="0.2">
      <c r="F234" s="54">
        <v>2023</v>
      </c>
      <c r="G234" s="54" t="s">
        <v>108</v>
      </c>
      <c r="H234" t="s">
        <v>80</v>
      </c>
      <c r="I234" t="s">
        <v>104</v>
      </c>
      <c r="J234" s="52">
        <v>2500</v>
      </c>
      <c r="K234" s="53">
        <v>0.6</v>
      </c>
    </row>
    <row r="235" spans="6:11" outlineLevel="1" x14ac:dyDescent="0.2">
      <c r="F235" s="54">
        <v>2023</v>
      </c>
      <c r="G235" s="54" t="s">
        <v>109</v>
      </c>
      <c r="H235" t="s">
        <v>76</v>
      </c>
      <c r="I235" t="s">
        <v>96</v>
      </c>
      <c r="J235" s="52">
        <v>1100</v>
      </c>
      <c r="K235" s="53">
        <v>0.9</v>
      </c>
    </row>
    <row r="236" spans="6:11" outlineLevel="1" x14ac:dyDescent="0.2">
      <c r="F236" s="54">
        <v>2023</v>
      </c>
      <c r="G236" s="54" t="s">
        <v>109</v>
      </c>
      <c r="H236" t="s">
        <v>85</v>
      </c>
      <c r="I236" t="s">
        <v>86</v>
      </c>
      <c r="J236" s="52">
        <v>3900</v>
      </c>
      <c r="K236" s="53">
        <v>0.2</v>
      </c>
    </row>
    <row r="237" spans="6:11" outlineLevel="1" x14ac:dyDescent="0.2">
      <c r="F237" s="54">
        <v>2024</v>
      </c>
      <c r="G237" s="54" t="s">
        <v>106</v>
      </c>
      <c r="H237" t="s">
        <v>83</v>
      </c>
      <c r="I237" t="s">
        <v>102</v>
      </c>
      <c r="J237" s="52">
        <v>3300</v>
      </c>
      <c r="K237" s="53">
        <v>0.9</v>
      </c>
    </row>
    <row r="238" spans="6:11" outlineLevel="1" x14ac:dyDescent="0.2">
      <c r="F238" s="54">
        <v>2024</v>
      </c>
      <c r="G238" s="54" t="s">
        <v>106</v>
      </c>
      <c r="H238" t="s">
        <v>85</v>
      </c>
      <c r="I238" t="s">
        <v>86</v>
      </c>
      <c r="J238" s="52">
        <v>2400</v>
      </c>
      <c r="K238" s="53">
        <v>0.25</v>
      </c>
    </row>
    <row r="239" spans="6:11" outlineLevel="1" x14ac:dyDescent="0.2">
      <c r="F239" s="54">
        <v>2024</v>
      </c>
      <c r="G239" s="54" t="s">
        <v>109</v>
      </c>
      <c r="H239" t="s">
        <v>85</v>
      </c>
      <c r="I239" t="s">
        <v>97</v>
      </c>
      <c r="J239" s="52">
        <v>1800</v>
      </c>
      <c r="K239" s="53">
        <v>0.75</v>
      </c>
    </row>
    <row r="240" spans="6:11" outlineLevel="1" x14ac:dyDescent="0.2">
      <c r="F240" s="54">
        <v>2024</v>
      </c>
      <c r="G240" s="54" t="s">
        <v>108</v>
      </c>
      <c r="H240" t="s">
        <v>83</v>
      </c>
      <c r="I240" t="s">
        <v>94</v>
      </c>
      <c r="J240" s="52">
        <v>1500</v>
      </c>
      <c r="K240" s="53">
        <v>0.55000000000000004</v>
      </c>
    </row>
    <row r="241" spans="6:11" outlineLevel="1" x14ac:dyDescent="0.2">
      <c r="F241" s="54">
        <v>2024</v>
      </c>
      <c r="G241" s="54" t="s">
        <v>108</v>
      </c>
      <c r="H241" t="s">
        <v>76</v>
      </c>
      <c r="I241" t="s">
        <v>98</v>
      </c>
      <c r="J241" s="52">
        <v>3200</v>
      </c>
      <c r="K241" s="53">
        <v>0.75</v>
      </c>
    </row>
    <row r="242" spans="6:11" outlineLevel="1" x14ac:dyDescent="0.2">
      <c r="F242" s="54">
        <v>2023</v>
      </c>
      <c r="G242" s="54" t="s">
        <v>109</v>
      </c>
      <c r="H242" t="s">
        <v>85</v>
      </c>
      <c r="I242" t="s">
        <v>97</v>
      </c>
      <c r="J242" s="52">
        <v>1400</v>
      </c>
      <c r="K242" s="53">
        <v>0.15</v>
      </c>
    </row>
    <row r="243" spans="6:11" outlineLevel="1" x14ac:dyDescent="0.2">
      <c r="F243" s="54">
        <v>2024</v>
      </c>
      <c r="G243" s="54" t="s">
        <v>109</v>
      </c>
      <c r="H243" t="s">
        <v>76</v>
      </c>
      <c r="I243" t="s">
        <v>98</v>
      </c>
      <c r="J243" s="52">
        <v>2100</v>
      </c>
      <c r="K243" s="53">
        <v>0.05</v>
      </c>
    </row>
    <row r="244" spans="6:11" outlineLevel="1" x14ac:dyDescent="0.2">
      <c r="F244" s="54">
        <v>2023</v>
      </c>
      <c r="G244" s="54" t="s">
        <v>109</v>
      </c>
      <c r="H244" t="s">
        <v>80</v>
      </c>
      <c r="I244" t="s">
        <v>81</v>
      </c>
      <c r="J244" s="52">
        <v>2700</v>
      </c>
      <c r="K244" s="53">
        <v>0.4</v>
      </c>
    </row>
    <row r="245" spans="6:11" outlineLevel="1" x14ac:dyDescent="0.2">
      <c r="F245" s="54">
        <v>2024</v>
      </c>
      <c r="G245" s="54" t="s">
        <v>109</v>
      </c>
      <c r="H245" t="s">
        <v>76</v>
      </c>
      <c r="I245" t="s">
        <v>77</v>
      </c>
      <c r="J245" s="52">
        <v>1100</v>
      </c>
      <c r="K245" s="53">
        <v>0.35</v>
      </c>
    </row>
    <row r="246" spans="6:11" outlineLevel="1" x14ac:dyDescent="0.2">
      <c r="F246" s="54">
        <v>2023</v>
      </c>
      <c r="G246" s="54" t="s">
        <v>108</v>
      </c>
      <c r="H246" t="s">
        <v>85</v>
      </c>
      <c r="I246" t="s">
        <v>86</v>
      </c>
      <c r="J246" s="52">
        <v>4000</v>
      </c>
      <c r="K246" s="53">
        <v>0.85</v>
      </c>
    </row>
    <row r="247" spans="6:11" outlineLevel="1" x14ac:dyDescent="0.2">
      <c r="F247" s="54">
        <v>2023</v>
      </c>
      <c r="G247" s="54" t="s">
        <v>106</v>
      </c>
      <c r="H247" t="s">
        <v>80</v>
      </c>
      <c r="I247" t="s">
        <v>81</v>
      </c>
      <c r="J247" s="52">
        <v>2300</v>
      </c>
      <c r="K247" s="53">
        <v>0.8</v>
      </c>
    </row>
    <row r="248" spans="6:11" outlineLevel="1" x14ac:dyDescent="0.2">
      <c r="F248" s="54">
        <v>2022</v>
      </c>
      <c r="G248" s="54" t="s">
        <v>109</v>
      </c>
      <c r="H248" t="s">
        <v>80</v>
      </c>
      <c r="I248" t="s">
        <v>91</v>
      </c>
      <c r="J248" s="52">
        <v>400</v>
      </c>
      <c r="K248" s="53">
        <v>0.25</v>
      </c>
    </row>
    <row r="249" spans="6:11" outlineLevel="1" x14ac:dyDescent="0.2">
      <c r="F249" s="54">
        <v>2024</v>
      </c>
      <c r="G249" s="54" t="s">
        <v>109</v>
      </c>
      <c r="H249" t="s">
        <v>76</v>
      </c>
      <c r="I249" t="s">
        <v>96</v>
      </c>
      <c r="J249" s="52">
        <v>1400</v>
      </c>
      <c r="K249" s="53">
        <v>0.2</v>
      </c>
    </row>
    <row r="250" spans="6:11" outlineLevel="1" x14ac:dyDescent="0.2">
      <c r="F250" s="54">
        <v>2023</v>
      </c>
      <c r="G250" s="54" t="s">
        <v>106</v>
      </c>
      <c r="H250" t="s">
        <v>83</v>
      </c>
      <c r="I250" t="s">
        <v>102</v>
      </c>
      <c r="J250" s="52">
        <v>3200</v>
      </c>
      <c r="K250" s="53">
        <v>0.55000000000000004</v>
      </c>
    </row>
    <row r="251" spans="6:11" outlineLevel="1" x14ac:dyDescent="0.2">
      <c r="F251" s="54">
        <v>2022</v>
      </c>
      <c r="G251" s="54" t="s">
        <v>108</v>
      </c>
      <c r="H251" t="s">
        <v>76</v>
      </c>
      <c r="I251" t="s">
        <v>96</v>
      </c>
      <c r="J251" s="52">
        <v>3500</v>
      </c>
      <c r="K251" s="53">
        <v>0.05</v>
      </c>
    </row>
    <row r="252" spans="6:11" outlineLevel="1" x14ac:dyDescent="0.2">
      <c r="F252" s="54">
        <v>2024</v>
      </c>
      <c r="G252" s="54" t="s">
        <v>108</v>
      </c>
      <c r="H252" t="s">
        <v>83</v>
      </c>
      <c r="I252" t="s">
        <v>94</v>
      </c>
      <c r="J252" s="52">
        <v>4000</v>
      </c>
      <c r="K252" s="53">
        <v>0.4</v>
      </c>
    </row>
    <row r="253" spans="6:11" outlineLevel="1" x14ac:dyDescent="0.2">
      <c r="F253" s="54">
        <v>2024</v>
      </c>
      <c r="G253" s="54" t="s">
        <v>109</v>
      </c>
      <c r="H253" t="s">
        <v>80</v>
      </c>
      <c r="I253" t="s">
        <v>91</v>
      </c>
      <c r="J253" s="52">
        <v>2300</v>
      </c>
      <c r="K253" s="53">
        <v>0.85</v>
      </c>
    </row>
    <row r="254" spans="6:11" outlineLevel="1" x14ac:dyDescent="0.2">
      <c r="F254" s="54">
        <v>2024</v>
      </c>
      <c r="G254" s="54" t="s">
        <v>107</v>
      </c>
      <c r="H254" t="s">
        <v>85</v>
      </c>
      <c r="I254" t="s">
        <v>97</v>
      </c>
      <c r="J254" s="52">
        <v>3600</v>
      </c>
      <c r="K254" s="53">
        <v>0.65</v>
      </c>
    </row>
    <row r="255" spans="6:11" outlineLevel="1" x14ac:dyDescent="0.2">
      <c r="F255" s="54">
        <v>2024</v>
      </c>
      <c r="G255" s="54" t="s">
        <v>108</v>
      </c>
      <c r="H255" t="s">
        <v>76</v>
      </c>
      <c r="I255" t="s">
        <v>77</v>
      </c>
      <c r="J255" s="52">
        <v>800</v>
      </c>
      <c r="K255" s="53">
        <v>0.2</v>
      </c>
    </row>
    <row r="256" spans="6:11" outlineLevel="1" x14ac:dyDescent="0.2">
      <c r="F256" s="54">
        <v>2022</v>
      </c>
      <c r="G256" s="54" t="s">
        <v>106</v>
      </c>
      <c r="H256" t="s">
        <v>83</v>
      </c>
      <c r="I256" t="s">
        <v>93</v>
      </c>
      <c r="J256" s="52">
        <v>1000</v>
      </c>
      <c r="K256" s="53">
        <v>0.6</v>
      </c>
    </row>
    <row r="257" spans="6:11" outlineLevel="1" x14ac:dyDescent="0.2">
      <c r="F257" s="54">
        <v>2023</v>
      </c>
      <c r="G257" s="54" t="s">
        <v>109</v>
      </c>
      <c r="H257" t="s">
        <v>85</v>
      </c>
      <c r="I257" t="s">
        <v>95</v>
      </c>
      <c r="J257" s="52">
        <v>1800</v>
      </c>
      <c r="K257" s="53">
        <v>0.9</v>
      </c>
    </row>
    <row r="258" spans="6:11" outlineLevel="1" x14ac:dyDescent="0.2">
      <c r="F258" s="54">
        <v>2023</v>
      </c>
      <c r="G258" s="54" t="s">
        <v>106</v>
      </c>
      <c r="H258" t="s">
        <v>76</v>
      </c>
      <c r="I258" t="s">
        <v>78</v>
      </c>
      <c r="J258" s="52">
        <v>3100</v>
      </c>
      <c r="K258" s="53">
        <v>0.45</v>
      </c>
    </row>
    <row r="259" spans="6:11" outlineLevel="1" x14ac:dyDescent="0.2">
      <c r="F259" s="54">
        <v>2022</v>
      </c>
      <c r="G259" s="54" t="s">
        <v>109</v>
      </c>
      <c r="H259" t="s">
        <v>83</v>
      </c>
      <c r="I259" t="s">
        <v>102</v>
      </c>
      <c r="J259" s="52">
        <v>2600</v>
      </c>
      <c r="K259" s="53">
        <v>0.85</v>
      </c>
    </row>
    <row r="260" spans="6:11" outlineLevel="1" x14ac:dyDescent="0.2">
      <c r="F260" s="54">
        <v>2024</v>
      </c>
      <c r="G260" s="54" t="s">
        <v>106</v>
      </c>
      <c r="H260" t="s">
        <v>76</v>
      </c>
      <c r="I260" t="s">
        <v>96</v>
      </c>
      <c r="J260" s="52">
        <v>2200</v>
      </c>
      <c r="K260" s="53">
        <v>0.85</v>
      </c>
    </row>
    <row r="261" spans="6:11" outlineLevel="1" x14ac:dyDescent="0.2">
      <c r="F261" s="54">
        <v>2022</v>
      </c>
      <c r="G261" s="54" t="s">
        <v>106</v>
      </c>
      <c r="H261" t="s">
        <v>80</v>
      </c>
      <c r="I261" t="s">
        <v>103</v>
      </c>
      <c r="J261" s="52">
        <v>3600</v>
      </c>
      <c r="K261" s="53">
        <v>0.8</v>
      </c>
    </row>
    <row r="262" spans="6:11" outlineLevel="1" x14ac:dyDescent="0.2">
      <c r="F262" s="54">
        <v>2024</v>
      </c>
      <c r="G262" s="54" t="s">
        <v>107</v>
      </c>
      <c r="H262" t="s">
        <v>80</v>
      </c>
      <c r="I262" t="s">
        <v>91</v>
      </c>
      <c r="J262" s="52">
        <v>200</v>
      </c>
      <c r="K262" s="53">
        <v>0.05</v>
      </c>
    </row>
    <row r="263" spans="6:11" outlineLevel="1" x14ac:dyDescent="0.2">
      <c r="F263" s="54">
        <v>2023</v>
      </c>
      <c r="G263" s="54" t="s">
        <v>108</v>
      </c>
      <c r="H263" t="s">
        <v>83</v>
      </c>
      <c r="I263" t="s">
        <v>93</v>
      </c>
      <c r="J263" s="52">
        <v>800</v>
      </c>
      <c r="K263" s="53">
        <v>0.65</v>
      </c>
    </row>
    <row r="264" spans="6:11" outlineLevel="1" x14ac:dyDescent="0.2">
      <c r="F264" s="54">
        <v>2024</v>
      </c>
      <c r="G264" s="54" t="s">
        <v>108</v>
      </c>
      <c r="H264" t="s">
        <v>83</v>
      </c>
      <c r="I264" t="s">
        <v>89</v>
      </c>
      <c r="J264" s="52">
        <v>3600</v>
      </c>
      <c r="K264" s="53">
        <v>0.8</v>
      </c>
    </row>
    <row r="265" spans="6:11" outlineLevel="1" x14ac:dyDescent="0.2">
      <c r="F265" s="54">
        <v>2023</v>
      </c>
      <c r="G265" s="54" t="s">
        <v>109</v>
      </c>
      <c r="H265" t="s">
        <v>76</v>
      </c>
      <c r="I265" t="s">
        <v>92</v>
      </c>
      <c r="J265" s="52">
        <v>2400</v>
      </c>
      <c r="K265" s="53">
        <v>0.25</v>
      </c>
    </row>
    <row r="266" spans="6:11" outlineLevel="1" x14ac:dyDescent="0.2">
      <c r="F266" s="54">
        <v>2024</v>
      </c>
      <c r="G266" s="54" t="s">
        <v>109</v>
      </c>
      <c r="H266" t="s">
        <v>85</v>
      </c>
      <c r="I266" t="s">
        <v>100</v>
      </c>
      <c r="J266" s="52">
        <v>500</v>
      </c>
      <c r="K266" s="53">
        <v>0.15</v>
      </c>
    </row>
    <row r="267" spans="6:11" outlineLevel="1" x14ac:dyDescent="0.2">
      <c r="F267" s="54">
        <v>2023</v>
      </c>
      <c r="G267" s="54" t="s">
        <v>107</v>
      </c>
      <c r="H267" t="s">
        <v>80</v>
      </c>
      <c r="I267" t="s">
        <v>104</v>
      </c>
      <c r="J267" s="52">
        <v>200</v>
      </c>
      <c r="K267" s="53">
        <v>1</v>
      </c>
    </row>
    <row r="268" spans="6:11" outlineLevel="1" x14ac:dyDescent="0.2">
      <c r="F268" s="54">
        <v>2024</v>
      </c>
      <c r="G268" s="54" t="s">
        <v>106</v>
      </c>
      <c r="H268" t="s">
        <v>76</v>
      </c>
      <c r="I268" t="s">
        <v>82</v>
      </c>
      <c r="J268" s="52">
        <v>2400</v>
      </c>
      <c r="K268" s="53">
        <v>0.3</v>
      </c>
    </row>
    <row r="269" spans="6:11" outlineLevel="1" x14ac:dyDescent="0.2">
      <c r="F269" s="54">
        <v>2022</v>
      </c>
      <c r="G269" s="54" t="s">
        <v>107</v>
      </c>
      <c r="H269" t="s">
        <v>85</v>
      </c>
      <c r="I269" t="s">
        <v>97</v>
      </c>
      <c r="J269" s="52">
        <v>1300</v>
      </c>
      <c r="K269" s="53">
        <v>0.1</v>
      </c>
    </row>
    <row r="270" spans="6:11" outlineLevel="1" x14ac:dyDescent="0.2">
      <c r="F270" s="54">
        <v>2024</v>
      </c>
      <c r="G270" s="54" t="s">
        <v>108</v>
      </c>
      <c r="H270" t="s">
        <v>80</v>
      </c>
      <c r="I270" t="s">
        <v>101</v>
      </c>
      <c r="J270" s="52">
        <v>2500</v>
      </c>
      <c r="K270" s="53">
        <v>0.75</v>
      </c>
    </row>
    <row r="271" spans="6:11" outlineLevel="1" x14ac:dyDescent="0.2">
      <c r="F271" s="54">
        <v>2022</v>
      </c>
      <c r="G271" s="54" t="s">
        <v>108</v>
      </c>
      <c r="H271" t="s">
        <v>80</v>
      </c>
      <c r="I271" t="s">
        <v>81</v>
      </c>
      <c r="J271" s="52">
        <v>3900</v>
      </c>
      <c r="K271" s="53">
        <v>0.05</v>
      </c>
    </row>
    <row r="272" spans="6:11" outlineLevel="1" x14ac:dyDescent="0.2">
      <c r="F272" s="54">
        <v>2024</v>
      </c>
      <c r="G272" s="54" t="s">
        <v>108</v>
      </c>
      <c r="H272" t="s">
        <v>76</v>
      </c>
      <c r="I272" t="s">
        <v>82</v>
      </c>
      <c r="J272" s="52">
        <v>1300</v>
      </c>
      <c r="K272" s="53">
        <v>0.1</v>
      </c>
    </row>
    <row r="273" spans="6:11" outlineLevel="1" x14ac:dyDescent="0.2">
      <c r="F273" s="54">
        <v>2023</v>
      </c>
      <c r="G273" s="54" t="s">
        <v>107</v>
      </c>
      <c r="H273" t="s">
        <v>80</v>
      </c>
      <c r="I273" t="s">
        <v>90</v>
      </c>
      <c r="J273" s="52">
        <v>2000</v>
      </c>
      <c r="K273" s="53">
        <v>0.35</v>
      </c>
    </row>
    <row r="274" spans="6:11" outlineLevel="1" x14ac:dyDescent="0.2">
      <c r="F274" s="54">
        <v>2023</v>
      </c>
      <c r="G274" s="54" t="s">
        <v>106</v>
      </c>
      <c r="H274" t="s">
        <v>76</v>
      </c>
      <c r="I274" t="s">
        <v>98</v>
      </c>
      <c r="J274" s="52">
        <v>100</v>
      </c>
      <c r="K274" s="53">
        <v>0.8</v>
      </c>
    </row>
    <row r="275" spans="6:11" outlineLevel="1" x14ac:dyDescent="0.2">
      <c r="F275" s="54">
        <v>2023</v>
      </c>
      <c r="G275" s="54" t="s">
        <v>108</v>
      </c>
      <c r="H275" t="s">
        <v>85</v>
      </c>
      <c r="I275" t="s">
        <v>100</v>
      </c>
      <c r="J275" s="52">
        <v>3600</v>
      </c>
      <c r="K275" s="53">
        <v>0.1</v>
      </c>
    </row>
    <row r="276" spans="6:11" outlineLevel="1" x14ac:dyDescent="0.2">
      <c r="F276" s="54">
        <v>2022</v>
      </c>
      <c r="G276" s="54" t="s">
        <v>106</v>
      </c>
      <c r="H276" t="s">
        <v>80</v>
      </c>
      <c r="I276" t="s">
        <v>101</v>
      </c>
      <c r="J276" s="52">
        <v>3000</v>
      </c>
      <c r="K276" s="53">
        <v>0.9</v>
      </c>
    </row>
    <row r="277" spans="6:11" outlineLevel="1" x14ac:dyDescent="0.2">
      <c r="F277" s="54">
        <v>2023</v>
      </c>
      <c r="G277" s="54" t="s">
        <v>107</v>
      </c>
      <c r="H277" t="s">
        <v>83</v>
      </c>
      <c r="I277" t="s">
        <v>99</v>
      </c>
      <c r="J277" s="52">
        <v>300</v>
      </c>
      <c r="K277" s="53">
        <v>0.05</v>
      </c>
    </row>
    <row r="278" spans="6:11" outlineLevel="1" x14ac:dyDescent="0.2">
      <c r="F278" s="54">
        <v>2022</v>
      </c>
      <c r="G278" s="54" t="s">
        <v>109</v>
      </c>
      <c r="H278" t="s">
        <v>83</v>
      </c>
      <c r="I278" t="s">
        <v>102</v>
      </c>
      <c r="J278" s="52">
        <v>3700</v>
      </c>
      <c r="K278" s="53">
        <v>0.95</v>
      </c>
    </row>
    <row r="279" spans="6:11" outlineLevel="1" x14ac:dyDescent="0.2">
      <c r="F279" s="54">
        <v>2022</v>
      </c>
      <c r="G279" s="54" t="s">
        <v>107</v>
      </c>
      <c r="H279" t="s">
        <v>80</v>
      </c>
      <c r="I279" t="s">
        <v>90</v>
      </c>
      <c r="J279" s="52">
        <v>3800</v>
      </c>
      <c r="K279" s="53">
        <v>0.25</v>
      </c>
    </row>
    <row r="280" spans="6:11" outlineLevel="1" x14ac:dyDescent="0.2">
      <c r="F280" s="54">
        <v>2024</v>
      </c>
      <c r="G280" s="54" t="s">
        <v>109</v>
      </c>
      <c r="H280" t="s">
        <v>76</v>
      </c>
      <c r="I280" t="s">
        <v>92</v>
      </c>
      <c r="J280" s="52">
        <v>3700</v>
      </c>
      <c r="K280" s="53">
        <v>0.55000000000000004</v>
      </c>
    </row>
    <row r="281" spans="6:11" outlineLevel="1" x14ac:dyDescent="0.2">
      <c r="F281" s="54">
        <v>2022</v>
      </c>
      <c r="G281" s="54" t="s">
        <v>107</v>
      </c>
      <c r="H281" t="s">
        <v>83</v>
      </c>
      <c r="I281" t="s">
        <v>89</v>
      </c>
      <c r="J281" s="52">
        <v>1200</v>
      </c>
      <c r="K281" s="53">
        <v>0.6</v>
      </c>
    </row>
    <row r="282" spans="6:11" outlineLevel="1" x14ac:dyDescent="0.2">
      <c r="F282" s="54">
        <v>2022</v>
      </c>
      <c r="G282" s="54" t="s">
        <v>107</v>
      </c>
      <c r="H282" t="s">
        <v>85</v>
      </c>
      <c r="I282" t="s">
        <v>100</v>
      </c>
      <c r="J282" s="52">
        <v>2000</v>
      </c>
      <c r="K282" s="53">
        <v>0.3</v>
      </c>
    </row>
    <row r="283" spans="6:11" outlineLevel="1" x14ac:dyDescent="0.2">
      <c r="F283" s="54">
        <v>2024</v>
      </c>
      <c r="G283" s="54" t="s">
        <v>106</v>
      </c>
      <c r="H283" t="s">
        <v>85</v>
      </c>
      <c r="I283" t="s">
        <v>100</v>
      </c>
      <c r="J283" s="52">
        <v>600</v>
      </c>
      <c r="K283" s="53">
        <v>1</v>
      </c>
    </row>
    <row r="284" spans="6:11" outlineLevel="1" x14ac:dyDescent="0.2">
      <c r="F284" s="54">
        <v>2024</v>
      </c>
      <c r="G284" s="54" t="s">
        <v>108</v>
      </c>
      <c r="H284" t="s">
        <v>85</v>
      </c>
      <c r="I284" t="s">
        <v>97</v>
      </c>
      <c r="J284" s="52">
        <v>2300</v>
      </c>
      <c r="K284" s="53">
        <v>0.05</v>
      </c>
    </row>
    <row r="285" spans="6:11" outlineLevel="1" x14ac:dyDescent="0.2">
      <c r="F285" s="54">
        <v>2022</v>
      </c>
      <c r="G285" s="54" t="s">
        <v>106</v>
      </c>
      <c r="H285" t="s">
        <v>85</v>
      </c>
      <c r="I285" t="s">
        <v>95</v>
      </c>
      <c r="J285" s="52">
        <v>1900</v>
      </c>
      <c r="K285" s="53">
        <v>0.6</v>
      </c>
    </row>
    <row r="286" spans="6:11" outlineLevel="1" x14ac:dyDescent="0.2">
      <c r="F286" s="54">
        <v>2022</v>
      </c>
      <c r="G286" s="54" t="s">
        <v>109</v>
      </c>
      <c r="H286" t="s">
        <v>80</v>
      </c>
      <c r="I286" t="s">
        <v>88</v>
      </c>
      <c r="J286" s="52">
        <v>3900</v>
      </c>
      <c r="K286" s="53">
        <v>0.85</v>
      </c>
    </row>
    <row r="287" spans="6:11" outlineLevel="1" x14ac:dyDescent="0.2">
      <c r="F287" s="54">
        <v>2024</v>
      </c>
      <c r="G287" s="54" t="s">
        <v>108</v>
      </c>
      <c r="H287" t="s">
        <v>83</v>
      </c>
      <c r="I287" t="s">
        <v>99</v>
      </c>
      <c r="J287" s="52">
        <v>2700</v>
      </c>
      <c r="K287" s="53">
        <v>0.4</v>
      </c>
    </row>
    <row r="288" spans="6:11" outlineLevel="1" x14ac:dyDescent="0.2">
      <c r="F288" s="54">
        <v>2023</v>
      </c>
      <c r="G288" s="54" t="s">
        <v>106</v>
      </c>
      <c r="H288" t="s">
        <v>83</v>
      </c>
      <c r="I288" t="s">
        <v>93</v>
      </c>
      <c r="J288" s="52">
        <v>3100</v>
      </c>
      <c r="K288" s="53">
        <v>0.75</v>
      </c>
    </row>
    <row r="289" spans="6:11" outlineLevel="1" x14ac:dyDescent="0.2">
      <c r="F289" s="54">
        <v>2023</v>
      </c>
      <c r="G289" s="54" t="s">
        <v>109</v>
      </c>
      <c r="H289" t="s">
        <v>85</v>
      </c>
      <c r="I289" t="s">
        <v>95</v>
      </c>
      <c r="J289" s="52">
        <v>2000</v>
      </c>
      <c r="K289" s="53">
        <v>0.6</v>
      </c>
    </row>
    <row r="290" spans="6:11" outlineLevel="1" x14ac:dyDescent="0.2">
      <c r="F290" s="54">
        <v>2023</v>
      </c>
      <c r="G290" s="54" t="s">
        <v>107</v>
      </c>
      <c r="H290" t="s">
        <v>85</v>
      </c>
      <c r="I290" t="s">
        <v>86</v>
      </c>
      <c r="J290" s="52">
        <v>1000</v>
      </c>
      <c r="K290" s="53">
        <v>0.3</v>
      </c>
    </row>
    <row r="291" spans="6:11" outlineLevel="1" x14ac:dyDescent="0.2">
      <c r="F291" s="54">
        <v>2023</v>
      </c>
      <c r="G291" s="54" t="s">
        <v>108</v>
      </c>
      <c r="H291" t="s">
        <v>80</v>
      </c>
      <c r="I291" t="s">
        <v>87</v>
      </c>
      <c r="J291" s="52">
        <v>1600</v>
      </c>
      <c r="K291" s="53">
        <v>0.3</v>
      </c>
    </row>
    <row r="292" spans="6:11" outlineLevel="1" x14ac:dyDescent="0.2">
      <c r="F292" s="54">
        <v>2024</v>
      </c>
      <c r="G292" s="54" t="s">
        <v>108</v>
      </c>
      <c r="H292" t="s">
        <v>85</v>
      </c>
      <c r="I292" t="s">
        <v>100</v>
      </c>
      <c r="J292" s="52">
        <v>4000</v>
      </c>
      <c r="K292" s="53">
        <v>0.15</v>
      </c>
    </row>
    <row r="293" spans="6:11" outlineLevel="1" x14ac:dyDescent="0.2">
      <c r="F293" s="54">
        <v>2024</v>
      </c>
      <c r="G293" s="54" t="s">
        <v>106</v>
      </c>
      <c r="H293" t="s">
        <v>83</v>
      </c>
      <c r="I293" t="s">
        <v>93</v>
      </c>
      <c r="J293" s="52">
        <v>3800</v>
      </c>
      <c r="K293" s="53">
        <v>0.85</v>
      </c>
    </row>
    <row r="294" spans="6:11" outlineLevel="1" x14ac:dyDescent="0.2">
      <c r="F294" s="54">
        <v>2022</v>
      </c>
      <c r="G294" s="54" t="s">
        <v>106</v>
      </c>
      <c r="H294" t="s">
        <v>83</v>
      </c>
      <c r="I294" t="s">
        <v>94</v>
      </c>
      <c r="J294" s="52">
        <v>2500</v>
      </c>
      <c r="K294" s="53">
        <v>0.1</v>
      </c>
    </row>
    <row r="295" spans="6:11" outlineLevel="1" x14ac:dyDescent="0.2">
      <c r="F295" s="54">
        <v>2023</v>
      </c>
      <c r="G295" s="54" t="s">
        <v>109</v>
      </c>
      <c r="H295" t="s">
        <v>76</v>
      </c>
      <c r="I295" t="s">
        <v>82</v>
      </c>
      <c r="J295" s="52">
        <v>1300</v>
      </c>
      <c r="K295" s="53">
        <v>0.35</v>
      </c>
    </row>
    <row r="296" spans="6:11" outlineLevel="1" x14ac:dyDescent="0.2">
      <c r="F296" s="54">
        <v>2022</v>
      </c>
      <c r="G296" s="54" t="s">
        <v>109</v>
      </c>
      <c r="H296" t="s">
        <v>83</v>
      </c>
      <c r="I296" t="s">
        <v>84</v>
      </c>
      <c r="J296" s="52">
        <v>800</v>
      </c>
      <c r="K296" s="53">
        <v>0.3</v>
      </c>
    </row>
    <row r="297" spans="6:11" outlineLevel="1" x14ac:dyDescent="0.2">
      <c r="F297" s="54">
        <v>2024</v>
      </c>
      <c r="G297" s="54" t="s">
        <v>109</v>
      </c>
      <c r="H297" t="s">
        <v>83</v>
      </c>
      <c r="I297" t="s">
        <v>94</v>
      </c>
      <c r="J297" s="52">
        <v>2100</v>
      </c>
      <c r="K297" s="53">
        <v>0.35</v>
      </c>
    </row>
    <row r="298" spans="6:11" outlineLevel="1" x14ac:dyDescent="0.2">
      <c r="F298" s="54">
        <v>2024</v>
      </c>
      <c r="G298" s="54" t="s">
        <v>106</v>
      </c>
      <c r="H298" t="s">
        <v>83</v>
      </c>
      <c r="I298" t="s">
        <v>84</v>
      </c>
      <c r="J298" s="52">
        <v>1000</v>
      </c>
      <c r="K298" s="53">
        <v>0.8</v>
      </c>
    </row>
    <row r="299" spans="6:11" outlineLevel="1" x14ac:dyDescent="0.2">
      <c r="F299" s="54">
        <v>2024</v>
      </c>
      <c r="G299" s="54" t="s">
        <v>108</v>
      </c>
      <c r="H299" t="s">
        <v>83</v>
      </c>
      <c r="I299" t="s">
        <v>84</v>
      </c>
      <c r="J299" s="52">
        <v>2700</v>
      </c>
      <c r="K299" s="53">
        <v>0.1</v>
      </c>
    </row>
    <row r="300" spans="6:11" outlineLevel="1" x14ac:dyDescent="0.2">
      <c r="F300" s="54">
        <v>2022</v>
      </c>
      <c r="G300" s="54" t="s">
        <v>108</v>
      </c>
      <c r="H300" t="s">
        <v>80</v>
      </c>
      <c r="I300" t="s">
        <v>104</v>
      </c>
      <c r="J300" s="52">
        <v>1400</v>
      </c>
      <c r="K300" s="53">
        <v>0.3</v>
      </c>
    </row>
    <row r="301" spans="6:11" outlineLevel="1" x14ac:dyDescent="0.2">
      <c r="F301" s="54">
        <v>2022</v>
      </c>
      <c r="G301" s="54" t="s">
        <v>109</v>
      </c>
      <c r="H301" t="s">
        <v>76</v>
      </c>
      <c r="I301" t="s">
        <v>77</v>
      </c>
      <c r="J301" s="52">
        <v>3100</v>
      </c>
      <c r="K301" s="53">
        <v>0.6</v>
      </c>
    </row>
    <row r="302" spans="6:11" outlineLevel="1" x14ac:dyDescent="0.2">
      <c r="F302" s="54">
        <v>2024</v>
      </c>
      <c r="G302" s="54" t="s">
        <v>106</v>
      </c>
      <c r="H302" t="s">
        <v>83</v>
      </c>
      <c r="I302" t="s">
        <v>102</v>
      </c>
      <c r="J302" s="52">
        <v>1200</v>
      </c>
      <c r="K302" s="53">
        <v>0.45</v>
      </c>
    </row>
    <row r="303" spans="6:11" outlineLevel="1" x14ac:dyDescent="0.2">
      <c r="F303" s="54">
        <v>2024</v>
      </c>
      <c r="G303" s="54" t="s">
        <v>106</v>
      </c>
      <c r="H303" t="s">
        <v>80</v>
      </c>
      <c r="I303" t="s">
        <v>104</v>
      </c>
      <c r="J303" s="52">
        <v>100</v>
      </c>
      <c r="K303" s="53">
        <v>0.2</v>
      </c>
    </row>
    <row r="304" spans="6:11" outlineLevel="1" x14ac:dyDescent="0.2">
      <c r="F304" s="54">
        <v>2024</v>
      </c>
      <c r="G304" s="54" t="s">
        <v>108</v>
      </c>
      <c r="H304" t="s">
        <v>85</v>
      </c>
      <c r="I304" t="s">
        <v>95</v>
      </c>
      <c r="J304" s="52">
        <v>3100</v>
      </c>
      <c r="K304" s="53">
        <v>0.55000000000000004</v>
      </c>
    </row>
    <row r="305" spans="6:11" outlineLevel="1" x14ac:dyDescent="0.2">
      <c r="F305" s="54">
        <v>2023</v>
      </c>
      <c r="G305" s="54" t="s">
        <v>109</v>
      </c>
      <c r="H305" t="s">
        <v>76</v>
      </c>
      <c r="I305" t="s">
        <v>96</v>
      </c>
      <c r="J305" s="52">
        <v>2000</v>
      </c>
      <c r="K305" s="53">
        <v>0.15</v>
      </c>
    </row>
    <row r="306" spans="6:11" outlineLevel="1" x14ac:dyDescent="0.2">
      <c r="F306" s="54">
        <v>2022</v>
      </c>
      <c r="G306" s="54" t="s">
        <v>108</v>
      </c>
      <c r="H306" t="s">
        <v>76</v>
      </c>
      <c r="I306" t="s">
        <v>98</v>
      </c>
      <c r="J306" s="52">
        <v>3500</v>
      </c>
      <c r="K306" s="53">
        <v>0.4</v>
      </c>
    </row>
    <row r="307" spans="6:11" outlineLevel="1" x14ac:dyDescent="0.2">
      <c r="F307" s="54">
        <v>2022</v>
      </c>
      <c r="G307" s="54" t="s">
        <v>106</v>
      </c>
      <c r="H307" t="s">
        <v>85</v>
      </c>
      <c r="I307" t="s">
        <v>97</v>
      </c>
      <c r="J307" s="52">
        <v>800</v>
      </c>
      <c r="K307" s="53">
        <v>0.85</v>
      </c>
    </row>
    <row r="308" spans="6:11" outlineLevel="1" x14ac:dyDescent="0.2">
      <c r="F308" s="54">
        <v>2024</v>
      </c>
      <c r="G308" s="54" t="s">
        <v>106</v>
      </c>
      <c r="H308" t="s">
        <v>85</v>
      </c>
      <c r="I308" t="s">
        <v>100</v>
      </c>
      <c r="J308" s="52">
        <v>1000</v>
      </c>
      <c r="K308" s="53">
        <v>0.25</v>
      </c>
    </row>
    <row r="309" spans="6:11" outlineLevel="1" x14ac:dyDescent="0.2">
      <c r="F309" s="54">
        <v>2024</v>
      </c>
      <c r="G309" s="54" t="s">
        <v>107</v>
      </c>
      <c r="H309" t="s">
        <v>83</v>
      </c>
      <c r="I309" t="s">
        <v>99</v>
      </c>
      <c r="J309" s="52">
        <v>1200</v>
      </c>
      <c r="K309" s="53">
        <v>0.75</v>
      </c>
    </row>
    <row r="310" spans="6:11" outlineLevel="1" x14ac:dyDescent="0.2">
      <c r="F310" s="54">
        <v>2023</v>
      </c>
      <c r="G310" s="54" t="s">
        <v>108</v>
      </c>
      <c r="H310" t="s">
        <v>76</v>
      </c>
      <c r="I310" t="s">
        <v>92</v>
      </c>
      <c r="J310" s="52">
        <v>300</v>
      </c>
      <c r="K310" s="53">
        <v>0.15</v>
      </c>
    </row>
    <row r="311" spans="6:11" outlineLevel="1" x14ac:dyDescent="0.2">
      <c r="F311" s="54">
        <v>2024</v>
      </c>
      <c r="G311" s="54" t="s">
        <v>107</v>
      </c>
      <c r="H311" t="s">
        <v>76</v>
      </c>
      <c r="I311" t="s">
        <v>98</v>
      </c>
      <c r="J311" s="52">
        <v>600</v>
      </c>
      <c r="K311" s="53">
        <v>0.15</v>
      </c>
    </row>
    <row r="312" spans="6:11" outlineLevel="1" x14ac:dyDescent="0.2">
      <c r="F312" s="54">
        <v>2022</v>
      </c>
      <c r="G312" s="54" t="s">
        <v>106</v>
      </c>
      <c r="H312" t="s">
        <v>85</v>
      </c>
      <c r="I312" t="s">
        <v>86</v>
      </c>
      <c r="J312" s="52">
        <v>2600</v>
      </c>
      <c r="K312" s="53">
        <v>0.4</v>
      </c>
    </row>
    <row r="313" spans="6:11" outlineLevel="1" x14ac:dyDescent="0.2">
      <c r="F313" s="54">
        <v>2023</v>
      </c>
      <c r="G313" s="54" t="s">
        <v>108</v>
      </c>
      <c r="H313" t="s">
        <v>80</v>
      </c>
      <c r="I313" t="s">
        <v>104</v>
      </c>
      <c r="J313" s="52">
        <v>3800</v>
      </c>
      <c r="K313" s="53">
        <v>0.35</v>
      </c>
    </row>
    <row r="314" spans="6:11" outlineLevel="1" x14ac:dyDescent="0.2">
      <c r="F314" s="54">
        <v>2022</v>
      </c>
      <c r="G314" s="54" t="s">
        <v>107</v>
      </c>
      <c r="H314" t="s">
        <v>85</v>
      </c>
      <c r="I314" t="s">
        <v>97</v>
      </c>
      <c r="J314" s="52">
        <v>600</v>
      </c>
      <c r="K314" s="53">
        <v>0.45</v>
      </c>
    </row>
    <row r="315" spans="6:11" outlineLevel="1" x14ac:dyDescent="0.2">
      <c r="F315" s="54">
        <v>2022</v>
      </c>
      <c r="G315" s="54" t="s">
        <v>107</v>
      </c>
      <c r="H315" t="s">
        <v>83</v>
      </c>
      <c r="I315" t="s">
        <v>93</v>
      </c>
      <c r="J315" s="52">
        <v>800</v>
      </c>
      <c r="K315" s="53">
        <v>0.05</v>
      </c>
    </row>
    <row r="316" spans="6:11" outlineLevel="1" x14ac:dyDescent="0.2">
      <c r="F316" s="54">
        <v>2022</v>
      </c>
      <c r="G316" s="54" t="s">
        <v>109</v>
      </c>
      <c r="H316" t="s">
        <v>85</v>
      </c>
      <c r="I316" t="s">
        <v>97</v>
      </c>
      <c r="J316" s="52">
        <v>700</v>
      </c>
      <c r="K316" s="53">
        <v>0.35</v>
      </c>
    </row>
    <row r="317" spans="6:11" outlineLevel="1" x14ac:dyDescent="0.2">
      <c r="F317" s="54">
        <v>2022</v>
      </c>
      <c r="G317" s="54" t="s">
        <v>106</v>
      </c>
      <c r="H317" t="s">
        <v>80</v>
      </c>
      <c r="I317" t="s">
        <v>104</v>
      </c>
      <c r="J317" s="52">
        <v>1100</v>
      </c>
      <c r="K317" s="53">
        <v>1</v>
      </c>
    </row>
    <row r="318" spans="6:11" outlineLevel="1" x14ac:dyDescent="0.2">
      <c r="F318" s="54">
        <v>2022</v>
      </c>
      <c r="G318" s="54" t="s">
        <v>108</v>
      </c>
      <c r="H318" t="s">
        <v>83</v>
      </c>
      <c r="I318" t="s">
        <v>84</v>
      </c>
      <c r="J318" s="52">
        <v>400</v>
      </c>
      <c r="K318" s="53">
        <v>0.25</v>
      </c>
    </row>
    <row r="319" spans="6:11" outlineLevel="1" x14ac:dyDescent="0.2">
      <c r="F319" s="54">
        <v>2022</v>
      </c>
      <c r="G319" s="54" t="s">
        <v>108</v>
      </c>
      <c r="H319" t="s">
        <v>76</v>
      </c>
      <c r="I319" t="s">
        <v>79</v>
      </c>
      <c r="J319" s="52">
        <v>1300</v>
      </c>
      <c r="K319" s="53">
        <v>0.7</v>
      </c>
    </row>
    <row r="320" spans="6:11" outlineLevel="1" x14ac:dyDescent="0.2">
      <c r="F320" s="54">
        <v>2023</v>
      </c>
      <c r="G320" s="54" t="s">
        <v>108</v>
      </c>
      <c r="H320" t="s">
        <v>76</v>
      </c>
      <c r="I320" t="s">
        <v>77</v>
      </c>
      <c r="J320" s="52">
        <v>3100</v>
      </c>
      <c r="K320" s="53">
        <v>0.2</v>
      </c>
    </row>
    <row r="321" spans="6:11" outlineLevel="1" x14ac:dyDescent="0.2">
      <c r="F321" s="54">
        <v>2023</v>
      </c>
      <c r="G321" s="54" t="s">
        <v>109</v>
      </c>
      <c r="H321" t="s">
        <v>83</v>
      </c>
      <c r="I321" t="s">
        <v>89</v>
      </c>
      <c r="J321" s="52">
        <v>400</v>
      </c>
      <c r="K321" s="53">
        <v>0.3</v>
      </c>
    </row>
    <row r="322" spans="6:11" outlineLevel="1" x14ac:dyDescent="0.2">
      <c r="F322" s="54">
        <v>2024</v>
      </c>
      <c r="G322" s="54" t="s">
        <v>106</v>
      </c>
      <c r="H322" t="s">
        <v>80</v>
      </c>
      <c r="I322" t="s">
        <v>90</v>
      </c>
      <c r="J322" s="52">
        <v>3700</v>
      </c>
      <c r="K322" s="53">
        <v>0.7</v>
      </c>
    </row>
    <row r="323" spans="6:11" outlineLevel="1" x14ac:dyDescent="0.2">
      <c r="F323" s="54">
        <v>2023</v>
      </c>
      <c r="G323" s="54" t="s">
        <v>107</v>
      </c>
      <c r="H323" t="s">
        <v>80</v>
      </c>
      <c r="I323" t="s">
        <v>104</v>
      </c>
      <c r="J323" s="52">
        <v>1100</v>
      </c>
      <c r="K323" s="53">
        <v>0.05</v>
      </c>
    </row>
    <row r="324" spans="6:11" outlineLevel="1" x14ac:dyDescent="0.2">
      <c r="F324" s="54">
        <v>2024</v>
      </c>
      <c r="G324" s="54" t="s">
        <v>107</v>
      </c>
      <c r="H324" t="s">
        <v>85</v>
      </c>
      <c r="I324" t="s">
        <v>100</v>
      </c>
      <c r="J324" s="52">
        <v>3000</v>
      </c>
      <c r="K324" s="53">
        <v>0.1</v>
      </c>
    </row>
    <row r="325" spans="6:11" outlineLevel="1" x14ac:dyDescent="0.2">
      <c r="F325" s="54">
        <v>2023</v>
      </c>
      <c r="G325" s="54" t="s">
        <v>106</v>
      </c>
      <c r="H325" t="s">
        <v>83</v>
      </c>
      <c r="I325" t="s">
        <v>99</v>
      </c>
      <c r="J325" s="52">
        <v>3400</v>
      </c>
      <c r="K325" s="53">
        <v>0.5</v>
      </c>
    </row>
    <row r="326" spans="6:11" outlineLevel="1" x14ac:dyDescent="0.2">
      <c r="F326" s="54">
        <v>2024</v>
      </c>
      <c r="G326" s="54" t="s">
        <v>106</v>
      </c>
      <c r="H326" t="s">
        <v>83</v>
      </c>
      <c r="I326" t="s">
        <v>102</v>
      </c>
      <c r="J326" s="52">
        <v>1200</v>
      </c>
      <c r="K326" s="53">
        <v>0.15</v>
      </c>
    </row>
    <row r="327" spans="6:11" outlineLevel="1" x14ac:dyDescent="0.2">
      <c r="F327" s="54">
        <v>2024</v>
      </c>
      <c r="G327" s="54" t="s">
        <v>108</v>
      </c>
      <c r="H327" t="s">
        <v>76</v>
      </c>
      <c r="I327" t="s">
        <v>78</v>
      </c>
      <c r="J327" s="52">
        <v>2400</v>
      </c>
      <c r="K327" s="53">
        <v>0.85</v>
      </c>
    </row>
    <row r="328" spans="6:11" outlineLevel="1" x14ac:dyDescent="0.2">
      <c r="F328" s="54">
        <v>2024</v>
      </c>
      <c r="G328" s="54" t="s">
        <v>108</v>
      </c>
      <c r="H328" t="s">
        <v>83</v>
      </c>
      <c r="I328" t="s">
        <v>99</v>
      </c>
      <c r="J328" s="52">
        <v>3400</v>
      </c>
      <c r="K328" s="53">
        <v>0.65</v>
      </c>
    </row>
    <row r="329" spans="6:11" outlineLevel="1" x14ac:dyDescent="0.2">
      <c r="F329" s="54">
        <v>2022</v>
      </c>
      <c r="G329" s="54" t="s">
        <v>107</v>
      </c>
      <c r="H329" t="s">
        <v>83</v>
      </c>
      <c r="I329" t="s">
        <v>93</v>
      </c>
      <c r="J329" s="52">
        <v>3100</v>
      </c>
      <c r="K329" s="53">
        <v>0.75</v>
      </c>
    </row>
    <row r="330" spans="6:11" outlineLevel="1" x14ac:dyDescent="0.2">
      <c r="F330" s="54">
        <v>2023</v>
      </c>
      <c r="G330" s="54" t="s">
        <v>109</v>
      </c>
      <c r="H330" t="s">
        <v>80</v>
      </c>
      <c r="I330" t="s">
        <v>103</v>
      </c>
      <c r="J330" s="52">
        <v>500</v>
      </c>
      <c r="K330" s="53">
        <v>0.15</v>
      </c>
    </row>
    <row r="331" spans="6:11" outlineLevel="1" x14ac:dyDescent="0.2">
      <c r="F331" s="54">
        <v>2022</v>
      </c>
      <c r="G331" s="54" t="s">
        <v>108</v>
      </c>
      <c r="H331" t="s">
        <v>85</v>
      </c>
      <c r="I331" t="s">
        <v>100</v>
      </c>
      <c r="J331" s="52">
        <v>200</v>
      </c>
      <c r="K331" s="53">
        <v>0.55000000000000004</v>
      </c>
    </row>
    <row r="332" spans="6:11" outlineLevel="1" x14ac:dyDescent="0.2">
      <c r="F332" s="54">
        <v>2022</v>
      </c>
      <c r="G332" s="54" t="s">
        <v>109</v>
      </c>
      <c r="H332" t="s">
        <v>76</v>
      </c>
      <c r="I332" t="s">
        <v>77</v>
      </c>
      <c r="J332" s="52">
        <v>1600</v>
      </c>
      <c r="K332" s="53">
        <v>0.2</v>
      </c>
    </row>
    <row r="333" spans="6:11" outlineLevel="1" x14ac:dyDescent="0.2">
      <c r="F333" s="54">
        <v>2023</v>
      </c>
      <c r="G333" s="54" t="s">
        <v>108</v>
      </c>
      <c r="H333" t="s">
        <v>80</v>
      </c>
      <c r="I333" t="s">
        <v>81</v>
      </c>
      <c r="J333" s="52">
        <v>1400</v>
      </c>
      <c r="K333" s="53">
        <v>0.8</v>
      </c>
    </row>
    <row r="334" spans="6:11" outlineLevel="1" x14ac:dyDescent="0.2">
      <c r="F334" s="54">
        <v>2023</v>
      </c>
      <c r="G334" s="54" t="s">
        <v>106</v>
      </c>
      <c r="H334" t="s">
        <v>85</v>
      </c>
      <c r="I334" t="s">
        <v>97</v>
      </c>
      <c r="J334" s="52">
        <v>1700</v>
      </c>
      <c r="K334" s="53">
        <v>0.05</v>
      </c>
    </row>
    <row r="335" spans="6:11" outlineLevel="1" x14ac:dyDescent="0.2">
      <c r="F335" s="54">
        <v>2022</v>
      </c>
      <c r="G335" s="54" t="s">
        <v>107</v>
      </c>
      <c r="H335" t="s">
        <v>80</v>
      </c>
      <c r="I335" t="s">
        <v>88</v>
      </c>
      <c r="J335" s="52">
        <v>3800</v>
      </c>
      <c r="K335" s="53">
        <v>0.15</v>
      </c>
    </row>
    <row r="336" spans="6:11" outlineLevel="1" x14ac:dyDescent="0.2">
      <c r="F336" s="54">
        <v>2022</v>
      </c>
      <c r="G336" s="54" t="s">
        <v>109</v>
      </c>
      <c r="H336" t="s">
        <v>80</v>
      </c>
      <c r="I336" t="s">
        <v>88</v>
      </c>
      <c r="J336" s="52">
        <v>2400</v>
      </c>
      <c r="K336" s="53">
        <v>0.6</v>
      </c>
    </row>
    <row r="337" spans="6:11" outlineLevel="1" x14ac:dyDescent="0.2">
      <c r="F337" s="54">
        <v>2022</v>
      </c>
      <c r="G337" s="54" t="s">
        <v>107</v>
      </c>
      <c r="H337" t="s">
        <v>83</v>
      </c>
      <c r="I337" t="s">
        <v>93</v>
      </c>
      <c r="J337" s="52">
        <v>2400</v>
      </c>
      <c r="K337" s="53">
        <v>0.95</v>
      </c>
    </row>
    <row r="338" spans="6:11" outlineLevel="1" x14ac:dyDescent="0.2">
      <c r="F338" s="54">
        <v>2022</v>
      </c>
      <c r="G338" s="54" t="s">
        <v>108</v>
      </c>
      <c r="H338" t="s">
        <v>83</v>
      </c>
      <c r="I338" t="s">
        <v>99</v>
      </c>
      <c r="J338" s="52">
        <v>2500</v>
      </c>
      <c r="K338" s="53">
        <v>0.4</v>
      </c>
    </row>
    <row r="339" spans="6:11" outlineLevel="1" x14ac:dyDescent="0.2">
      <c r="F339" s="54">
        <v>2022</v>
      </c>
      <c r="G339" s="54" t="s">
        <v>109</v>
      </c>
      <c r="H339" t="s">
        <v>83</v>
      </c>
      <c r="I339" t="s">
        <v>99</v>
      </c>
      <c r="J339" s="52">
        <v>3400</v>
      </c>
      <c r="K339" s="53">
        <v>0.65</v>
      </c>
    </row>
    <row r="340" spans="6:11" outlineLevel="1" x14ac:dyDescent="0.2">
      <c r="F340" s="54">
        <v>2023</v>
      </c>
      <c r="G340" s="54" t="s">
        <v>107</v>
      </c>
      <c r="H340" t="s">
        <v>80</v>
      </c>
      <c r="I340" t="s">
        <v>101</v>
      </c>
      <c r="J340" s="52">
        <v>2800</v>
      </c>
      <c r="K340" s="53">
        <v>0.45</v>
      </c>
    </row>
    <row r="341" spans="6:11" outlineLevel="1" x14ac:dyDescent="0.2">
      <c r="F341" s="54">
        <v>2024</v>
      </c>
      <c r="G341" s="54" t="s">
        <v>108</v>
      </c>
      <c r="H341" t="s">
        <v>76</v>
      </c>
      <c r="I341" t="s">
        <v>78</v>
      </c>
      <c r="J341" s="52">
        <v>2100</v>
      </c>
      <c r="K341" s="53">
        <v>0.3</v>
      </c>
    </row>
    <row r="342" spans="6:11" outlineLevel="1" x14ac:dyDescent="0.2">
      <c r="F342" s="54">
        <v>2022</v>
      </c>
      <c r="G342" s="54" t="s">
        <v>106</v>
      </c>
      <c r="H342" t="s">
        <v>85</v>
      </c>
      <c r="I342" t="s">
        <v>97</v>
      </c>
      <c r="J342" s="52">
        <v>1600</v>
      </c>
      <c r="K342" s="53">
        <v>1</v>
      </c>
    </row>
    <row r="343" spans="6:11" outlineLevel="1" x14ac:dyDescent="0.2">
      <c r="F343" s="54">
        <v>2022</v>
      </c>
      <c r="G343" s="54" t="s">
        <v>107</v>
      </c>
      <c r="H343" t="s">
        <v>85</v>
      </c>
      <c r="I343" t="s">
        <v>100</v>
      </c>
      <c r="J343" s="52">
        <v>1400</v>
      </c>
      <c r="K343" s="53">
        <v>0.25</v>
      </c>
    </row>
    <row r="344" spans="6:11" outlineLevel="1" x14ac:dyDescent="0.2">
      <c r="F344" s="54">
        <v>2024</v>
      </c>
      <c r="G344" s="54" t="s">
        <v>106</v>
      </c>
      <c r="H344" t="s">
        <v>80</v>
      </c>
      <c r="I344" t="s">
        <v>87</v>
      </c>
      <c r="J344" s="52">
        <v>2000</v>
      </c>
      <c r="K344" s="53">
        <v>0.75</v>
      </c>
    </row>
    <row r="345" spans="6:11" outlineLevel="1" x14ac:dyDescent="0.2">
      <c r="F345" s="54">
        <v>2022</v>
      </c>
      <c r="G345" s="54" t="s">
        <v>106</v>
      </c>
      <c r="H345" t="s">
        <v>83</v>
      </c>
      <c r="I345" t="s">
        <v>94</v>
      </c>
      <c r="J345" s="52">
        <v>800</v>
      </c>
      <c r="K345" s="53">
        <v>0.7</v>
      </c>
    </row>
    <row r="346" spans="6:11" outlineLevel="1" x14ac:dyDescent="0.2">
      <c r="F346" s="54">
        <v>2024</v>
      </c>
      <c r="G346" s="54" t="s">
        <v>106</v>
      </c>
      <c r="H346" t="s">
        <v>85</v>
      </c>
      <c r="I346" t="s">
        <v>95</v>
      </c>
      <c r="J346" s="52">
        <v>2700</v>
      </c>
      <c r="K346" s="53">
        <v>0.6</v>
      </c>
    </row>
    <row r="347" spans="6:11" outlineLevel="1" x14ac:dyDescent="0.2">
      <c r="F347" s="54">
        <v>2024</v>
      </c>
      <c r="G347" s="54" t="s">
        <v>108</v>
      </c>
      <c r="H347" t="s">
        <v>76</v>
      </c>
      <c r="I347" t="s">
        <v>98</v>
      </c>
      <c r="J347" s="52">
        <v>2900</v>
      </c>
      <c r="K347" s="53">
        <v>0.25</v>
      </c>
    </row>
    <row r="348" spans="6:11" outlineLevel="1" x14ac:dyDescent="0.2">
      <c r="F348" s="54">
        <v>2024</v>
      </c>
      <c r="G348" s="54" t="s">
        <v>109</v>
      </c>
      <c r="H348" t="s">
        <v>80</v>
      </c>
      <c r="I348" t="s">
        <v>87</v>
      </c>
      <c r="J348" s="52">
        <v>200</v>
      </c>
      <c r="K348" s="53">
        <v>0.2</v>
      </c>
    </row>
    <row r="349" spans="6:11" outlineLevel="1" x14ac:dyDescent="0.2">
      <c r="F349" s="54">
        <v>2023</v>
      </c>
      <c r="G349" s="54" t="s">
        <v>106</v>
      </c>
      <c r="H349" t="s">
        <v>76</v>
      </c>
      <c r="I349" t="s">
        <v>92</v>
      </c>
      <c r="J349" s="52">
        <v>2000</v>
      </c>
      <c r="K349" s="53">
        <v>0.75</v>
      </c>
    </row>
    <row r="350" spans="6:11" outlineLevel="1" x14ac:dyDescent="0.2">
      <c r="F350" s="54">
        <v>2024</v>
      </c>
      <c r="G350" s="54" t="s">
        <v>107</v>
      </c>
      <c r="H350" t="s">
        <v>76</v>
      </c>
      <c r="I350" t="s">
        <v>79</v>
      </c>
      <c r="J350" s="52">
        <v>1700</v>
      </c>
      <c r="K350" s="53">
        <v>1</v>
      </c>
    </row>
    <row r="351" spans="6:11" outlineLevel="1" x14ac:dyDescent="0.2">
      <c r="F351" s="54">
        <v>2023</v>
      </c>
      <c r="G351" s="54" t="s">
        <v>108</v>
      </c>
      <c r="H351" t="s">
        <v>76</v>
      </c>
      <c r="I351" t="s">
        <v>77</v>
      </c>
      <c r="J351" s="52">
        <v>1100</v>
      </c>
      <c r="K351" s="53">
        <v>0.75</v>
      </c>
    </row>
    <row r="352" spans="6:11" outlineLevel="1" x14ac:dyDescent="0.2">
      <c r="F352" s="54">
        <v>2024</v>
      </c>
      <c r="G352" s="54" t="s">
        <v>108</v>
      </c>
      <c r="H352" t="s">
        <v>76</v>
      </c>
      <c r="I352" t="s">
        <v>78</v>
      </c>
      <c r="J352" s="52">
        <v>1300</v>
      </c>
      <c r="K352" s="53">
        <v>0.5</v>
      </c>
    </row>
    <row r="353" spans="6:11" outlineLevel="1" x14ac:dyDescent="0.2">
      <c r="F353" s="54">
        <v>2022</v>
      </c>
      <c r="G353" s="54" t="s">
        <v>107</v>
      </c>
      <c r="H353" t="s">
        <v>83</v>
      </c>
      <c r="I353" t="s">
        <v>94</v>
      </c>
      <c r="J353" s="52">
        <v>2100</v>
      </c>
      <c r="K353" s="53">
        <v>0.95</v>
      </c>
    </row>
    <row r="354" spans="6:11" outlineLevel="1" x14ac:dyDescent="0.2">
      <c r="F354" s="54">
        <v>2023</v>
      </c>
      <c r="G354" s="54" t="s">
        <v>106</v>
      </c>
      <c r="H354" t="s">
        <v>83</v>
      </c>
      <c r="I354" t="s">
        <v>102</v>
      </c>
      <c r="J354" s="52">
        <v>800</v>
      </c>
      <c r="K354" s="53">
        <v>0.25</v>
      </c>
    </row>
    <row r="355" spans="6:11" outlineLevel="1" x14ac:dyDescent="0.2">
      <c r="F355" s="54">
        <v>2022</v>
      </c>
      <c r="G355" s="54" t="s">
        <v>109</v>
      </c>
      <c r="H355" t="s">
        <v>83</v>
      </c>
      <c r="I355" t="s">
        <v>102</v>
      </c>
      <c r="J355" s="52">
        <v>3300</v>
      </c>
      <c r="K355" s="53">
        <v>0.85</v>
      </c>
    </row>
    <row r="356" spans="6:11" outlineLevel="1" x14ac:dyDescent="0.2">
      <c r="F356" s="54">
        <v>2022</v>
      </c>
      <c r="G356" s="54" t="s">
        <v>106</v>
      </c>
      <c r="H356" t="s">
        <v>80</v>
      </c>
      <c r="I356" t="s">
        <v>103</v>
      </c>
      <c r="J356" s="52">
        <v>500</v>
      </c>
      <c r="K356" s="53">
        <v>0.25</v>
      </c>
    </row>
    <row r="357" spans="6:11" outlineLevel="1" x14ac:dyDescent="0.2">
      <c r="F357" s="54">
        <v>2023</v>
      </c>
      <c r="G357" s="54" t="s">
        <v>109</v>
      </c>
      <c r="H357" t="s">
        <v>83</v>
      </c>
      <c r="I357" t="s">
        <v>94</v>
      </c>
      <c r="J357" s="52">
        <v>1200</v>
      </c>
      <c r="K357" s="53">
        <v>0.15</v>
      </c>
    </row>
    <row r="358" spans="6:11" outlineLevel="1" x14ac:dyDescent="0.2">
      <c r="F358" s="54">
        <v>2024</v>
      </c>
      <c r="G358" s="54" t="s">
        <v>109</v>
      </c>
      <c r="H358" t="s">
        <v>85</v>
      </c>
      <c r="I358" t="s">
        <v>95</v>
      </c>
      <c r="J358" s="52">
        <v>2200</v>
      </c>
      <c r="K358" s="53">
        <v>0.3</v>
      </c>
    </row>
    <row r="359" spans="6:11" outlineLevel="1" x14ac:dyDescent="0.2">
      <c r="F359" s="54">
        <v>2024</v>
      </c>
      <c r="G359" s="54" t="s">
        <v>106</v>
      </c>
      <c r="H359" t="s">
        <v>83</v>
      </c>
      <c r="I359" t="s">
        <v>93</v>
      </c>
      <c r="J359" s="52">
        <v>1700</v>
      </c>
      <c r="K359" s="53">
        <v>0.8</v>
      </c>
    </row>
    <row r="360" spans="6:11" outlineLevel="1" x14ac:dyDescent="0.2">
      <c r="F360" s="54">
        <v>2023</v>
      </c>
      <c r="G360" s="54" t="s">
        <v>106</v>
      </c>
      <c r="H360" t="s">
        <v>85</v>
      </c>
      <c r="I360" t="s">
        <v>100</v>
      </c>
      <c r="J360" s="52">
        <v>1900</v>
      </c>
      <c r="K360" s="53">
        <v>0.5</v>
      </c>
    </row>
    <row r="361" spans="6:11" outlineLevel="1" x14ac:dyDescent="0.2">
      <c r="F361" s="54">
        <v>2022</v>
      </c>
      <c r="G361" s="54" t="s">
        <v>108</v>
      </c>
      <c r="H361" t="s">
        <v>85</v>
      </c>
      <c r="I361" t="s">
        <v>95</v>
      </c>
      <c r="J361" s="52">
        <v>500</v>
      </c>
      <c r="K361" s="53">
        <v>0.4</v>
      </c>
    </row>
    <row r="362" spans="6:11" outlineLevel="1" x14ac:dyDescent="0.2">
      <c r="F362" s="54">
        <v>2022</v>
      </c>
      <c r="G362" s="54" t="s">
        <v>106</v>
      </c>
      <c r="H362" t="s">
        <v>83</v>
      </c>
      <c r="I362" t="s">
        <v>99</v>
      </c>
      <c r="J362" s="52">
        <v>3000</v>
      </c>
      <c r="K362" s="53">
        <v>0.6</v>
      </c>
    </row>
    <row r="363" spans="6:11" outlineLevel="1" x14ac:dyDescent="0.2">
      <c r="F363" s="54">
        <v>2022</v>
      </c>
      <c r="G363" s="54" t="s">
        <v>106</v>
      </c>
      <c r="H363" t="s">
        <v>83</v>
      </c>
      <c r="I363" t="s">
        <v>102</v>
      </c>
      <c r="J363" s="52">
        <v>200</v>
      </c>
      <c r="K363" s="53">
        <v>0.35</v>
      </c>
    </row>
    <row r="364" spans="6:11" outlineLevel="1" x14ac:dyDescent="0.2">
      <c r="F364" s="54">
        <v>2022</v>
      </c>
      <c r="G364" s="54" t="s">
        <v>108</v>
      </c>
      <c r="H364" t="s">
        <v>76</v>
      </c>
      <c r="I364" t="s">
        <v>78</v>
      </c>
      <c r="J364" s="52">
        <v>1000</v>
      </c>
      <c r="K364" s="53">
        <v>0.35</v>
      </c>
    </row>
    <row r="365" spans="6:11" outlineLevel="1" x14ac:dyDescent="0.2">
      <c r="F365" s="54">
        <v>2024</v>
      </c>
      <c r="G365" s="54" t="s">
        <v>106</v>
      </c>
      <c r="H365" t="s">
        <v>76</v>
      </c>
      <c r="I365" t="s">
        <v>79</v>
      </c>
      <c r="J365" s="52">
        <v>800</v>
      </c>
      <c r="K365" s="53">
        <v>0.35</v>
      </c>
    </row>
    <row r="366" spans="6:11" outlineLevel="1" x14ac:dyDescent="0.2">
      <c r="F366" s="54">
        <v>2023</v>
      </c>
      <c r="G366" s="54" t="s">
        <v>108</v>
      </c>
      <c r="H366" t="s">
        <v>83</v>
      </c>
      <c r="I366" t="s">
        <v>93</v>
      </c>
      <c r="J366" s="52">
        <v>2200</v>
      </c>
      <c r="K366" s="53">
        <v>0.3</v>
      </c>
    </row>
    <row r="367" spans="6:11" outlineLevel="1" x14ac:dyDescent="0.2">
      <c r="F367" s="54">
        <v>2023</v>
      </c>
      <c r="G367" s="54" t="s">
        <v>109</v>
      </c>
      <c r="H367" t="s">
        <v>76</v>
      </c>
      <c r="I367" t="s">
        <v>79</v>
      </c>
      <c r="J367" s="52">
        <v>600</v>
      </c>
      <c r="K367" s="53">
        <v>0.35</v>
      </c>
    </row>
    <row r="368" spans="6:11" outlineLevel="1" x14ac:dyDescent="0.2">
      <c r="F368" s="54">
        <v>2023</v>
      </c>
      <c r="G368" s="54" t="s">
        <v>107</v>
      </c>
      <c r="H368" t="s">
        <v>85</v>
      </c>
      <c r="I368" t="s">
        <v>100</v>
      </c>
      <c r="J368" s="52">
        <v>1900</v>
      </c>
      <c r="K368" s="53">
        <v>0.65</v>
      </c>
    </row>
    <row r="369" spans="6:11" outlineLevel="1" x14ac:dyDescent="0.2">
      <c r="F369" s="54">
        <v>2023</v>
      </c>
      <c r="G369" s="54" t="s">
        <v>107</v>
      </c>
      <c r="H369" t="s">
        <v>80</v>
      </c>
      <c r="I369" t="s">
        <v>88</v>
      </c>
      <c r="J369" s="52">
        <v>1600</v>
      </c>
      <c r="K369" s="53">
        <v>0.8</v>
      </c>
    </row>
    <row r="370" spans="6:11" outlineLevel="1" x14ac:dyDescent="0.2">
      <c r="F370" s="54">
        <v>2024</v>
      </c>
      <c r="G370" s="54" t="s">
        <v>106</v>
      </c>
      <c r="H370" t="s">
        <v>83</v>
      </c>
      <c r="I370" t="s">
        <v>102</v>
      </c>
      <c r="J370" s="52">
        <v>3000</v>
      </c>
      <c r="K370" s="53">
        <v>0.4</v>
      </c>
    </row>
    <row r="371" spans="6:11" outlineLevel="1" x14ac:dyDescent="0.2">
      <c r="F371" s="54">
        <v>2023</v>
      </c>
      <c r="G371" s="54" t="s">
        <v>107</v>
      </c>
      <c r="H371" t="s">
        <v>83</v>
      </c>
      <c r="I371" t="s">
        <v>94</v>
      </c>
      <c r="J371" s="52">
        <v>2900</v>
      </c>
      <c r="K371" s="53">
        <v>1</v>
      </c>
    </row>
    <row r="372" spans="6:11" outlineLevel="1" x14ac:dyDescent="0.2">
      <c r="F372" s="54">
        <v>2023</v>
      </c>
      <c r="G372" s="54" t="s">
        <v>108</v>
      </c>
      <c r="H372" t="s">
        <v>85</v>
      </c>
      <c r="I372" t="s">
        <v>100</v>
      </c>
      <c r="J372" s="52">
        <v>3200</v>
      </c>
      <c r="K372" s="53">
        <v>0.55000000000000004</v>
      </c>
    </row>
    <row r="373" spans="6:11" outlineLevel="1" x14ac:dyDescent="0.2">
      <c r="F373" s="54">
        <v>2023</v>
      </c>
      <c r="G373" s="54" t="s">
        <v>109</v>
      </c>
      <c r="H373" t="s">
        <v>76</v>
      </c>
      <c r="I373" t="s">
        <v>77</v>
      </c>
      <c r="J373" s="52">
        <v>2100</v>
      </c>
      <c r="K373" s="53">
        <v>0.5</v>
      </c>
    </row>
    <row r="374" spans="6:11" outlineLevel="1" x14ac:dyDescent="0.2">
      <c r="F374" s="54">
        <v>2024</v>
      </c>
      <c r="G374" s="54" t="s">
        <v>107</v>
      </c>
      <c r="H374" t="s">
        <v>83</v>
      </c>
      <c r="I374" t="s">
        <v>94</v>
      </c>
      <c r="J374" s="52">
        <v>700</v>
      </c>
      <c r="K374" s="53">
        <v>0.8</v>
      </c>
    </row>
    <row r="375" spans="6:11" outlineLevel="1" x14ac:dyDescent="0.2">
      <c r="F375" s="54">
        <v>2022</v>
      </c>
      <c r="G375" s="54" t="s">
        <v>106</v>
      </c>
      <c r="H375" t="s">
        <v>85</v>
      </c>
      <c r="I375" t="s">
        <v>100</v>
      </c>
      <c r="J375" s="52">
        <v>3100</v>
      </c>
      <c r="K375" s="53">
        <v>0.75</v>
      </c>
    </row>
    <row r="376" spans="6:11" outlineLevel="1" x14ac:dyDescent="0.2">
      <c r="F376" s="54">
        <v>2024</v>
      </c>
      <c r="G376" s="54" t="s">
        <v>108</v>
      </c>
      <c r="H376" t="s">
        <v>85</v>
      </c>
      <c r="I376" t="s">
        <v>100</v>
      </c>
      <c r="J376" s="52">
        <v>1000</v>
      </c>
      <c r="K376" s="53">
        <v>0.05</v>
      </c>
    </row>
    <row r="377" spans="6:11" outlineLevel="1" x14ac:dyDescent="0.2">
      <c r="F377" s="54">
        <v>2024</v>
      </c>
      <c r="G377" s="54" t="s">
        <v>108</v>
      </c>
      <c r="H377" t="s">
        <v>76</v>
      </c>
      <c r="I377" t="s">
        <v>77</v>
      </c>
      <c r="J377" s="52">
        <v>2400</v>
      </c>
      <c r="K377" s="53">
        <v>0.1</v>
      </c>
    </row>
    <row r="378" spans="6:11" outlineLevel="1" x14ac:dyDescent="0.2">
      <c r="F378" s="54">
        <v>2023</v>
      </c>
      <c r="G378" s="54" t="s">
        <v>107</v>
      </c>
      <c r="H378" t="s">
        <v>80</v>
      </c>
      <c r="I378" t="s">
        <v>101</v>
      </c>
      <c r="J378" s="52">
        <v>4000</v>
      </c>
      <c r="K378" s="53">
        <v>0.7</v>
      </c>
    </row>
    <row r="379" spans="6:11" outlineLevel="1" x14ac:dyDescent="0.2">
      <c r="F379" s="54">
        <v>2022</v>
      </c>
      <c r="G379" s="54" t="s">
        <v>108</v>
      </c>
      <c r="H379" t="s">
        <v>85</v>
      </c>
      <c r="I379" t="s">
        <v>97</v>
      </c>
      <c r="J379" s="52">
        <v>2100</v>
      </c>
      <c r="K379" s="53">
        <v>0.1</v>
      </c>
    </row>
    <row r="380" spans="6:11" outlineLevel="1" x14ac:dyDescent="0.2">
      <c r="F380" s="54">
        <v>2024</v>
      </c>
      <c r="G380" s="54" t="s">
        <v>108</v>
      </c>
      <c r="H380" t="s">
        <v>76</v>
      </c>
      <c r="I380" t="s">
        <v>96</v>
      </c>
      <c r="J380" s="52">
        <v>3900</v>
      </c>
      <c r="K380" s="53">
        <v>0.15</v>
      </c>
    </row>
    <row r="381" spans="6:11" outlineLevel="1" x14ac:dyDescent="0.2">
      <c r="F381" s="54">
        <v>2024</v>
      </c>
      <c r="G381" s="54" t="s">
        <v>106</v>
      </c>
      <c r="H381" t="s">
        <v>85</v>
      </c>
      <c r="I381" t="s">
        <v>86</v>
      </c>
      <c r="J381" s="52">
        <v>700</v>
      </c>
      <c r="K381" s="53">
        <v>0.95</v>
      </c>
    </row>
    <row r="382" spans="6:11" outlineLevel="1" x14ac:dyDescent="0.2">
      <c r="F382" s="54">
        <v>2024</v>
      </c>
      <c r="G382" s="54" t="s">
        <v>107</v>
      </c>
      <c r="H382" t="s">
        <v>80</v>
      </c>
      <c r="I382" t="s">
        <v>103</v>
      </c>
      <c r="J382" s="52">
        <v>300</v>
      </c>
      <c r="K382" s="53">
        <v>0.1</v>
      </c>
    </row>
    <row r="383" spans="6:11" outlineLevel="1" x14ac:dyDescent="0.2">
      <c r="F383" s="54">
        <v>2023</v>
      </c>
      <c r="G383" s="54" t="s">
        <v>107</v>
      </c>
      <c r="H383" t="s">
        <v>80</v>
      </c>
      <c r="I383" t="s">
        <v>90</v>
      </c>
      <c r="J383" s="52">
        <v>2400</v>
      </c>
      <c r="K383" s="53">
        <v>1</v>
      </c>
    </row>
    <row r="384" spans="6:11" outlineLevel="1" x14ac:dyDescent="0.2">
      <c r="F384" s="54">
        <v>2022</v>
      </c>
      <c r="G384" s="54" t="s">
        <v>107</v>
      </c>
      <c r="H384" t="s">
        <v>80</v>
      </c>
      <c r="I384" t="s">
        <v>101</v>
      </c>
      <c r="J384" s="52">
        <v>100</v>
      </c>
      <c r="K384" s="53">
        <v>0.2</v>
      </c>
    </row>
    <row r="385" spans="6:11" outlineLevel="1" x14ac:dyDescent="0.2">
      <c r="F385" s="54">
        <v>2022</v>
      </c>
      <c r="G385" s="54" t="s">
        <v>106</v>
      </c>
      <c r="H385" t="s">
        <v>76</v>
      </c>
      <c r="I385" t="s">
        <v>82</v>
      </c>
      <c r="J385" s="52">
        <v>3200</v>
      </c>
      <c r="K385" s="53">
        <v>0.65</v>
      </c>
    </row>
    <row r="386" spans="6:11" outlineLevel="1" x14ac:dyDescent="0.2">
      <c r="F386" s="54">
        <v>2024</v>
      </c>
      <c r="G386" s="54" t="s">
        <v>109</v>
      </c>
      <c r="H386" t="s">
        <v>80</v>
      </c>
      <c r="I386" t="s">
        <v>88</v>
      </c>
      <c r="J386" s="52">
        <v>3700</v>
      </c>
      <c r="K386" s="53">
        <v>0.9</v>
      </c>
    </row>
    <row r="387" spans="6:11" outlineLevel="1" x14ac:dyDescent="0.2">
      <c r="F387" s="54">
        <v>2024</v>
      </c>
      <c r="G387" s="54" t="s">
        <v>107</v>
      </c>
      <c r="H387" t="s">
        <v>80</v>
      </c>
      <c r="I387" t="s">
        <v>91</v>
      </c>
      <c r="J387" s="52">
        <v>2400</v>
      </c>
      <c r="K387" s="53">
        <v>0.85</v>
      </c>
    </row>
    <row r="388" spans="6:11" outlineLevel="1" x14ac:dyDescent="0.2">
      <c r="F388" s="54">
        <v>2024</v>
      </c>
      <c r="G388" s="54" t="s">
        <v>106</v>
      </c>
      <c r="H388" t="s">
        <v>83</v>
      </c>
      <c r="I388" t="s">
        <v>89</v>
      </c>
      <c r="J388" s="52">
        <v>3000</v>
      </c>
      <c r="K388" s="53">
        <v>0.2</v>
      </c>
    </row>
    <row r="389" spans="6:11" outlineLevel="1" x14ac:dyDescent="0.2">
      <c r="F389" s="54">
        <v>2023</v>
      </c>
      <c r="G389" s="54" t="s">
        <v>106</v>
      </c>
      <c r="H389" t="s">
        <v>83</v>
      </c>
      <c r="I389" t="s">
        <v>102</v>
      </c>
      <c r="J389" s="52">
        <v>1000</v>
      </c>
      <c r="K389" s="53">
        <v>0.2</v>
      </c>
    </row>
    <row r="390" spans="6:11" outlineLevel="1" x14ac:dyDescent="0.2">
      <c r="F390" s="54">
        <v>2023</v>
      </c>
      <c r="G390" s="54" t="s">
        <v>109</v>
      </c>
      <c r="H390" t="s">
        <v>85</v>
      </c>
      <c r="I390" t="s">
        <v>95</v>
      </c>
      <c r="J390" s="52">
        <v>1100</v>
      </c>
      <c r="K390" s="53">
        <v>0.4</v>
      </c>
    </row>
    <row r="391" spans="6:11" outlineLevel="1" x14ac:dyDescent="0.2">
      <c r="F391" s="54">
        <v>2024</v>
      </c>
      <c r="G391" s="54" t="s">
        <v>108</v>
      </c>
      <c r="H391" t="s">
        <v>83</v>
      </c>
      <c r="I391" t="s">
        <v>84</v>
      </c>
      <c r="J391" s="52">
        <v>2000</v>
      </c>
      <c r="K391" s="53">
        <v>1</v>
      </c>
    </row>
    <row r="392" spans="6:11" outlineLevel="1" x14ac:dyDescent="0.2">
      <c r="F392" s="54">
        <v>2023</v>
      </c>
      <c r="G392" s="54" t="s">
        <v>109</v>
      </c>
      <c r="H392" t="s">
        <v>83</v>
      </c>
      <c r="I392" t="s">
        <v>89</v>
      </c>
      <c r="J392" s="52">
        <v>1600</v>
      </c>
      <c r="K392" s="53">
        <v>0.25</v>
      </c>
    </row>
    <row r="393" spans="6:11" outlineLevel="1" x14ac:dyDescent="0.2">
      <c r="F393" s="54">
        <v>2024</v>
      </c>
      <c r="G393" s="54" t="s">
        <v>107</v>
      </c>
      <c r="H393" t="s">
        <v>85</v>
      </c>
      <c r="I393" t="s">
        <v>95</v>
      </c>
      <c r="J393" s="52">
        <v>1000</v>
      </c>
      <c r="K393" s="53">
        <v>0.75</v>
      </c>
    </row>
    <row r="394" spans="6:11" outlineLevel="1" x14ac:dyDescent="0.2">
      <c r="F394" s="54">
        <v>2023</v>
      </c>
      <c r="G394" s="54" t="s">
        <v>106</v>
      </c>
      <c r="H394" t="s">
        <v>76</v>
      </c>
      <c r="I394" t="s">
        <v>96</v>
      </c>
      <c r="J394" s="52">
        <v>500</v>
      </c>
      <c r="K394" s="53">
        <v>0.6</v>
      </c>
    </row>
    <row r="395" spans="6:11" outlineLevel="1" x14ac:dyDescent="0.2">
      <c r="F395" s="54">
        <v>2024</v>
      </c>
      <c r="G395" s="54" t="s">
        <v>109</v>
      </c>
      <c r="H395" t="s">
        <v>85</v>
      </c>
      <c r="I395" t="s">
        <v>100</v>
      </c>
      <c r="J395" s="52">
        <v>3400</v>
      </c>
      <c r="K395" s="53">
        <v>0.05</v>
      </c>
    </row>
    <row r="396" spans="6:11" outlineLevel="1" x14ac:dyDescent="0.2">
      <c r="F396" s="54">
        <v>2022</v>
      </c>
      <c r="G396" s="54" t="s">
        <v>107</v>
      </c>
      <c r="H396" t="s">
        <v>83</v>
      </c>
      <c r="I396" t="s">
        <v>93</v>
      </c>
      <c r="J396" s="52">
        <v>800</v>
      </c>
      <c r="K396" s="53">
        <v>0.7</v>
      </c>
    </row>
    <row r="397" spans="6:11" outlineLevel="1" x14ac:dyDescent="0.2">
      <c r="F397" s="54">
        <v>2023</v>
      </c>
      <c r="G397" s="54" t="s">
        <v>106</v>
      </c>
      <c r="H397" t="s">
        <v>80</v>
      </c>
      <c r="I397" t="s">
        <v>103</v>
      </c>
      <c r="J397" s="52">
        <v>1100</v>
      </c>
      <c r="K397" s="53">
        <v>0.7</v>
      </c>
    </row>
    <row r="398" spans="6:11" outlineLevel="1" x14ac:dyDescent="0.2">
      <c r="F398" s="54">
        <v>2022</v>
      </c>
      <c r="G398" s="54" t="s">
        <v>107</v>
      </c>
      <c r="H398" t="s">
        <v>85</v>
      </c>
      <c r="I398" t="s">
        <v>95</v>
      </c>
      <c r="J398" s="52">
        <v>3600</v>
      </c>
      <c r="K398" s="53">
        <v>0.6</v>
      </c>
    </row>
    <row r="399" spans="6:11" outlineLevel="1" x14ac:dyDescent="0.2">
      <c r="F399" s="54">
        <v>2023</v>
      </c>
      <c r="G399" s="54" t="s">
        <v>108</v>
      </c>
      <c r="H399" t="s">
        <v>76</v>
      </c>
      <c r="I399" t="s">
        <v>92</v>
      </c>
      <c r="J399" s="52">
        <v>2000</v>
      </c>
      <c r="K399" s="53">
        <v>0.2</v>
      </c>
    </row>
    <row r="400" spans="6:11" outlineLevel="1" x14ac:dyDescent="0.2">
      <c r="F400" s="54">
        <v>2024</v>
      </c>
      <c r="G400" s="54" t="s">
        <v>107</v>
      </c>
      <c r="H400" t="s">
        <v>76</v>
      </c>
      <c r="I400" t="s">
        <v>82</v>
      </c>
      <c r="J400" s="52">
        <v>3900</v>
      </c>
      <c r="K400" s="53">
        <v>0.9</v>
      </c>
    </row>
    <row r="401" spans="6:11" outlineLevel="1" x14ac:dyDescent="0.2">
      <c r="F401" s="54">
        <v>2024</v>
      </c>
      <c r="G401" s="54" t="s">
        <v>109</v>
      </c>
      <c r="H401" t="s">
        <v>83</v>
      </c>
      <c r="I401" t="s">
        <v>89</v>
      </c>
      <c r="J401" s="52">
        <v>700</v>
      </c>
      <c r="K401" s="53">
        <v>0.7</v>
      </c>
    </row>
    <row r="402" spans="6:11" outlineLevel="1" x14ac:dyDescent="0.2">
      <c r="F402" s="54">
        <v>2023</v>
      </c>
      <c r="G402" s="54" t="s">
        <v>109</v>
      </c>
      <c r="H402" t="s">
        <v>76</v>
      </c>
      <c r="I402" t="s">
        <v>92</v>
      </c>
      <c r="J402" s="52">
        <v>2000</v>
      </c>
      <c r="K402" s="53">
        <v>1</v>
      </c>
    </row>
    <row r="403" spans="6:11" outlineLevel="1" x14ac:dyDescent="0.2">
      <c r="F403" s="54">
        <v>2022</v>
      </c>
      <c r="G403" s="54" t="s">
        <v>106</v>
      </c>
      <c r="H403" t="s">
        <v>76</v>
      </c>
      <c r="I403" t="s">
        <v>78</v>
      </c>
      <c r="J403" s="52">
        <v>200</v>
      </c>
      <c r="K403" s="53">
        <v>0.8</v>
      </c>
    </row>
    <row r="404" spans="6:11" outlineLevel="1" x14ac:dyDescent="0.2">
      <c r="F404" s="54">
        <v>2023</v>
      </c>
      <c r="G404" s="54" t="s">
        <v>107</v>
      </c>
      <c r="H404" t="s">
        <v>83</v>
      </c>
      <c r="I404" t="s">
        <v>84</v>
      </c>
      <c r="J404" s="52">
        <v>400</v>
      </c>
      <c r="K404" s="53">
        <v>0.45</v>
      </c>
    </row>
    <row r="405" spans="6:11" outlineLevel="1" x14ac:dyDescent="0.2">
      <c r="F405" s="54">
        <v>2023</v>
      </c>
      <c r="G405" s="54" t="s">
        <v>106</v>
      </c>
      <c r="H405" t="s">
        <v>85</v>
      </c>
      <c r="I405" t="s">
        <v>100</v>
      </c>
      <c r="J405" s="52">
        <v>2900</v>
      </c>
      <c r="K405" s="53">
        <v>0.05</v>
      </c>
    </row>
    <row r="406" spans="6:11" outlineLevel="1" x14ac:dyDescent="0.2">
      <c r="F406" s="54">
        <v>2024</v>
      </c>
      <c r="G406" s="54" t="s">
        <v>106</v>
      </c>
      <c r="H406" t="s">
        <v>85</v>
      </c>
      <c r="I406" t="s">
        <v>95</v>
      </c>
      <c r="J406" s="52">
        <v>2600</v>
      </c>
      <c r="K406" s="53">
        <v>0.5</v>
      </c>
    </row>
    <row r="407" spans="6:11" outlineLevel="1" x14ac:dyDescent="0.2">
      <c r="F407" s="54">
        <v>2023</v>
      </c>
      <c r="G407" s="54" t="s">
        <v>109</v>
      </c>
      <c r="H407" t="s">
        <v>80</v>
      </c>
      <c r="I407" t="s">
        <v>81</v>
      </c>
      <c r="J407" s="52">
        <v>200</v>
      </c>
      <c r="K407" s="53">
        <v>0.15</v>
      </c>
    </row>
    <row r="408" spans="6:11" outlineLevel="1" x14ac:dyDescent="0.2">
      <c r="F408" s="54">
        <v>2022</v>
      </c>
      <c r="G408" s="54" t="s">
        <v>106</v>
      </c>
      <c r="H408" t="s">
        <v>76</v>
      </c>
      <c r="I408" t="s">
        <v>96</v>
      </c>
      <c r="J408" s="52">
        <v>2200</v>
      </c>
      <c r="K408" s="53">
        <v>0.6</v>
      </c>
    </row>
    <row r="409" spans="6:11" outlineLevel="1" x14ac:dyDescent="0.2">
      <c r="F409" s="54">
        <v>2022</v>
      </c>
      <c r="G409" s="54" t="s">
        <v>109</v>
      </c>
      <c r="H409" t="s">
        <v>76</v>
      </c>
      <c r="I409" t="s">
        <v>92</v>
      </c>
      <c r="J409" s="52">
        <v>2800</v>
      </c>
      <c r="K409" s="53">
        <v>0.85</v>
      </c>
    </row>
    <row r="410" spans="6:11" outlineLevel="1" x14ac:dyDescent="0.2">
      <c r="F410" s="54">
        <v>2022</v>
      </c>
      <c r="G410" s="54" t="s">
        <v>107</v>
      </c>
      <c r="H410" t="s">
        <v>85</v>
      </c>
      <c r="I410" t="s">
        <v>86</v>
      </c>
      <c r="J410" s="52">
        <v>2500</v>
      </c>
      <c r="K410" s="53">
        <v>0.6</v>
      </c>
    </row>
    <row r="411" spans="6:11" outlineLevel="1" x14ac:dyDescent="0.2">
      <c r="F411" s="54">
        <v>2024</v>
      </c>
      <c r="G411" s="54" t="s">
        <v>108</v>
      </c>
      <c r="H411" t="s">
        <v>85</v>
      </c>
      <c r="I411" t="s">
        <v>100</v>
      </c>
      <c r="J411" s="52">
        <v>2300</v>
      </c>
      <c r="K411" s="53">
        <v>1</v>
      </c>
    </row>
    <row r="412" spans="6:11" outlineLevel="1" x14ac:dyDescent="0.2">
      <c r="F412" s="54">
        <v>2023</v>
      </c>
      <c r="G412" s="54" t="s">
        <v>107</v>
      </c>
      <c r="H412" t="s">
        <v>85</v>
      </c>
      <c r="I412" t="s">
        <v>97</v>
      </c>
      <c r="J412" s="52">
        <v>2200</v>
      </c>
      <c r="K412" s="53">
        <v>0.9</v>
      </c>
    </row>
    <row r="413" spans="6:11" outlineLevel="1" x14ac:dyDescent="0.2">
      <c r="F413" s="54">
        <v>2024</v>
      </c>
      <c r="G413" s="54" t="s">
        <v>107</v>
      </c>
      <c r="H413" t="s">
        <v>83</v>
      </c>
      <c r="I413" t="s">
        <v>84</v>
      </c>
      <c r="J413" s="52">
        <v>3800</v>
      </c>
      <c r="K413" s="53">
        <v>0.4</v>
      </c>
    </row>
    <row r="414" spans="6:11" outlineLevel="1" x14ac:dyDescent="0.2">
      <c r="F414" s="54">
        <v>2023</v>
      </c>
      <c r="G414" s="54" t="s">
        <v>108</v>
      </c>
      <c r="H414" t="s">
        <v>85</v>
      </c>
      <c r="I414" t="s">
        <v>100</v>
      </c>
      <c r="J414" s="52">
        <v>400</v>
      </c>
      <c r="K414" s="53">
        <v>0.55000000000000004</v>
      </c>
    </row>
    <row r="415" spans="6:11" outlineLevel="1" x14ac:dyDescent="0.2">
      <c r="F415" s="54">
        <v>2022</v>
      </c>
      <c r="G415" s="54" t="s">
        <v>106</v>
      </c>
      <c r="H415" t="s">
        <v>76</v>
      </c>
      <c r="I415" t="s">
        <v>98</v>
      </c>
      <c r="J415" s="52">
        <v>100</v>
      </c>
      <c r="K415" s="53">
        <v>1</v>
      </c>
    </row>
    <row r="416" spans="6:11" outlineLevel="1" x14ac:dyDescent="0.2">
      <c r="F416" s="54">
        <v>2024</v>
      </c>
      <c r="G416" s="54" t="s">
        <v>106</v>
      </c>
      <c r="H416" t="s">
        <v>85</v>
      </c>
      <c r="I416" t="s">
        <v>86</v>
      </c>
      <c r="J416" s="52">
        <v>1200</v>
      </c>
      <c r="K416" s="53">
        <v>0.45</v>
      </c>
    </row>
    <row r="417" spans="6:11" outlineLevel="1" x14ac:dyDescent="0.2">
      <c r="F417" s="54">
        <v>2024</v>
      </c>
      <c r="G417" s="54" t="s">
        <v>106</v>
      </c>
      <c r="H417" t="s">
        <v>80</v>
      </c>
      <c r="I417" t="s">
        <v>103</v>
      </c>
      <c r="J417" s="52">
        <v>3600</v>
      </c>
      <c r="K417" s="53">
        <v>0.95</v>
      </c>
    </row>
    <row r="418" spans="6:11" outlineLevel="1" x14ac:dyDescent="0.2">
      <c r="F418" s="54">
        <v>2022</v>
      </c>
      <c r="G418" s="54" t="s">
        <v>108</v>
      </c>
      <c r="H418" t="s">
        <v>83</v>
      </c>
      <c r="I418" t="s">
        <v>102</v>
      </c>
      <c r="J418" s="52">
        <v>3000</v>
      </c>
      <c r="K418" s="53">
        <v>0.15</v>
      </c>
    </row>
    <row r="419" spans="6:11" outlineLevel="1" x14ac:dyDescent="0.2">
      <c r="F419" s="54">
        <v>2022</v>
      </c>
      <c r="G419" s="54" t="s">
        <v>107</v>
      </c>
      <c r="H419" t="s">
        <v>83</v>
      </c>
      <c r="I419" t="s">
        <v>102</v>
      </c>
      <c r="J419" s="52">
        <v>900</v>
      </c>
      <c r="K419" s="53">
        <v>0.9</v>
      </c>
    </row>
    <row r="420" spans="6:11" outlineLevel="1" x14ac:dyDescent="0.2">
      <c r="F420" s="54">
        <v>2022</v>
      </c>
      <c r="G420" s="54" t="s">
        <v>107</v>
      </c>
      <c r="H420" t="s">
        <v>83</v>
      </c>
      <c r="I420" t="s">
        <v>102</v>
      </c>
      <c r="J420" s="52">
        <v>500</v>
      </c>
      <c r="K420" s="53">
        <v>0.2</v>
      </c>
    </row>
    <row r="421" spans="6:11" outlineLevel="1" x14ac:dyDescent="0.2">
      <c r="F421" s="54">
        <v>2023</v>
      </c>
      <c r="G421" s="54" t="s">
        <v>107</v>
      </c>
      <c r="H421" t="s">
        <v>76</v>
      </c>
      <c r="I421" t="s">
        <v>77</v>
      </c>
      <c r="J421" s="52">
        <v>3400</v>
      </c>
      <c r="K421" s="53">
        <v>0.4</v>
      </c>
    </row>
    <row r="422" spans="6:11" outlineLevel="1" x14ac:dyDescent="0.2">
      <c r="F422" s="54">
        <v>2024</v>
      </c>
      <c r="G422" s="54" t="s">
        <v>109</v>
      </c>
      <c r="H422" t="s">
        <v>76</v>
      </c>
      <c r="I422" t="s">
        <v>78</v>
      </c>
      <c r="J422" s="52">
        <v>2800</v>
      </c>
      <c r="K422" s="53">
        <v>0.9</v>
      </c>
    </row>
    <row r="423" spans="6:11" outlineLevel="1" x14ac:dyDescent="0.2">
      <c r="F423" s="54">
        <v>2022</v>
      </c>
      <c r="G423" s="54" t="s">
        <v>108</v>
      </c>
      <c r="H423" t="s">
        <v>83</v>
      </c>
      <c r="I423" t="s">
        <v>94</v>
      </c>
      <c r="J423" s="52">
        <v>900</v>
      </c>
      <c r="K423" s="53">
        <v>0.1</v>
      </c>
    </row>
    <row r="424" spans="6:11" outlineLevel="1" x14ac:dyDescent="0.2">
      <c r="F424" s="54">
        <v>2023</v>
      </c>
      <c r="G424" s="54" t="s">
        <v>109</v>
      </c>
      <c r="H424" t="s">
        <v>76</v>
      </c>
      <c r="I424" t="s">
        <v>96</v>
      </c>
      <c r="J424" s="52">
        <v>1900</v>
      </c>
      <c r="K424" s="53">
        <v>0.8</v>
      </c>
    </row>
    <row r="425" spans="6:11" outlineLevel="1" x14ac:dyDescent="0.2">
      <c r="F425" s="54">
        <v>2023</v>
      </c>
      <c r="G425" s="54" t="s">
        <v>106</v>
      </c>
      <c r="H425" t="s">
        <v>85</v>
      </c>
      <c r="I425" t="s">
        <v>100</v>
      </c>
      <c r="J425" s="52">
        <v>200</v>
      </c>
      <c r="K425" s="53">
        <v>0.9</v>
      </c>
    </row>
    <row r="426" spans="6:11" outlineLevel="1" x14ac:dyDescent="0.2">
      <c r="F426" s="54">
        <v>2024</v>
      </c>
      <c r="G426" s="54" t="s">
        <v>108</v>
      </c>
      <c r="H426" t="s">
        <v>76</v>
      </c>
      <c r="I426" t="s">
        <v>92</v>
      </c>
      <c r="J426" s="52">
        <v>600</v>
      </c>
      <c r="K426" s="53">
        <v>0.5</v>
      </c>
    </row>
    <row r="427" spans="6:11" outlineLevel="1" x14ac:dyDescent="0.2">
      <c r="F427" s="54">
        <v>2023</v>
      </c>
      <c r="G427" s="54" t="s">
        <v>108</v>
      </c>
      <c r="H427" t="s">
        <v>80</v>
      </c>
      <c r="I427" t="s">
        <v>91</v>
      </c>
      <c r="J427" s="52">
        <v>1300</v>
      </c>
      <c r="K427" s="53">
        <v>0.4</v>
      </c>
    </row>
    <row r="428" spans="6:11" outlineLevel="1" x14ac:dyDescent="0.2">
      <c r="F428" s="54">
        <v>2024</v>
      </c>
      <c r="G428" s="54" t="s">
        <v>108</v>
      </c>
      <c r="H428" t="s">
        <v>80</v>
      </c>
      <c r="I428" t="s">
        <v>88</v>
      </c>
      <c r="J428" s="52">
        <v>2100</v>
      </c>
      <c r="K428" s="53">
        <v>1</v>
      </c>
    </row>
    <row r="429" spans="6:11" outlineLevel="1" x14ac:dyDescent="0.2">
      <c r="F429" s="54">
        <v>2022</v>
      </c>
      <c r="G429" s="54" t="s">
        <v>108</v>
      </c>
      <c r="H429" t="s">
        <v>80</v>
      </c>
      <c r="I429" t="s">
        <v>101</v>
      </c>
      <c r="J429" s="52">
        <v>4000</v>
      </c>
      <c r="K429" s="53">
        <v>0.1</v>
      </c>
    </row>
    <row r="430" spans="6:11" outlineLevel="1" x14ac:dyDescent="0.2">
      <c r="F430" s="54">
        <v>2023</v>
      </c>
      <c r="G430" s="54" t="s">
        <v>109</v>
      </c>
      <c r="H430" t="s">
        <v>85</v>
      </c>
      <c r="I430" t="s">
        <v>97</v>
      </c>
      <c r="J430" s="52">
        <v>3200</v>
      </c>
      <c r="K430" s="53">
        <v>0.15</v>
      </c>
    </row>
    <row r="431" spans="6:11" outlineLevel="1" x14ac:dyDescent="0.2">
      <c r="F431" s="54">
        <v>2023</v>
      </c>
      <c r="G431" s="54" t="s">
        <v>109</v>
      </c>
      <c r="H431" t="s">
        <v>83</v>
      </c>
      <c r="I431" t="s">
        <v>99</v>
      </c>
      <c r="J431" s="52">
        <v>4000</v>
      </c>
      <c r="K431" s="53">
        <v>0.15</v>
      </c>
    </row>
    <row r="432" spans="6:11" outlineLevel="1" x14ac:dyDescent="0.2">
      <c r="F432" s="54">
        <v>2024</v>
      </c>
      <c r="G432" s="54" t="s">
        <v>106</v>
      </c>
      <c r="H432" t="s">
        <v>76</v>
      </c>
      <c r="I432" t="s">
        <v>78</v>
      </c>
      <c r="J432" s="52">
        <v>3800</v>
      </c>
      <c r="K432" s="53">
        <v>0.4</v>
      </c>
    </row>
    <row r="433" spans="6:11" outlineLevel="1" x14ac:dyDescent="0.2">
      <c r="F433" s="54">
        <v>2022</v>
      </c>
      <c r="G433" s="54" t="s">
        <v>109</v>
      </c>
      <c r="H433" t="s">
        <v>80</v>
      </c>
      <c r="I433" t="s">
        <v>87</v>
      </c>
      <c r="J433" s="52">
        <v>3500</v>
      </c>
      <c r="K433" s="53">
        <v>0.85</v>
      </c>
    </row>
    <row r="434" spans="6:11" outlineLevel="1" x14ac:dyDescent="0.2">
      <c r="F434" s="54">
        <v>2022</v>
      </c>
      <c r="G434" s="54" t="s">
        <v>109</v>
      </c>
      <c r="H434" t="s">
        <v>80</v>
      </c>
      <c r="I434" t="s">
        <v>88</v>
      </c>
      <c r="J434" s="52">
        <v>500</v>
      </c>
      <c r="K434" s="53">
        <v>0.6</v>
      </c>
    </row>
    <row r="435" spans="6:11" outlineLevel="1" x14ac:dyDescent="0.2">
      <c r="F435" s="54">
        <v>2024</v>
      </c>
      <c r="G435" s="54" t="s">
        <v>108</v>
      </c>
      <c r="H435" t="s">
        <v>85</v>
      </c>
      <c r="I435" t="s">
        <v>86</v>
      </c>
      <c r="J435" s="52">
        <v>2900</v>
      </c>
      <c r="K435" s="53">
        <v>1</v>
      </c>
    </row>
    <row r="436" spans="6:11" outlineLevel="1" x14ac:dyDescent="0.2">
      <c r="F436" s="54">
        <v>2024</v>
      </c>
      <c r="G436" s="54" t="s">
        <v>108</v>
      </c>
      <c r="H436" t="s">
        <v>76</v>
      </c>
      <c r="I436" t="s">
        <v>82</v>
      </c>
      <c r="J436" s="52">
        <v>3000</v>
      </c>
      <c r="K436" s="53">
        <v>0.65</v>
      </c>
    </row>
    <row r="437" spans="6:11" outlineLevel="1" x14ac:dyDescent="0.2">
      <c r="F437" s="54">
        <v>2023</v>
      </c>
      <c r="G437" s="54" t="s">
        <v>106</v>
      </c>
      <c r="H437" t="s">
        <v>80</v>
      </c>
      <c r="I437" t="s">
        <v>81</v>
      </c>
      <c r="J437" s="52">
        <v>600</v>
      </c>
      <c r="K437" s="53">
        <v>0.45</v>
      </c>
    </row>
    <row r="438" spans="6:11" outlineLevel="1" x14ac:dyDescent="0.2">
      <c r="F438" s="54">
        <v>2024</v>
      </c>
      <c r="G438" s="54" t="s">
        <v>107</v>
      </c>
      <c r="H438" t="s">
        <v>76</v>
      </c>
      <c r="I438" t="s">
        <v>96</v>
      </c>
      <c r="J438" s="52">
        <v>3300</v>
      </c>
      <c r="K438" s="53">
        <v>0.2</v>
      </c>
    </row>
    <row r="439" spans="6:11" outlineLevel="1" x14ac:dyDescent="0.2">
      <c r="F439" s="54">
        <v>2023</v>
      </c>
      <c r="G439" s="54" t="s">
        <v>107</v>
      </c>
      <c r="H439" t="s">
        <v>80</v>
      </c>
      <c r="I439" t="s">
        <v>81</v>
      </c>
      <c r="J439" s="52">
        <v>4000</v>
      </c>
      <c r="K439" s="53">
        <v>0.2</v>
      </c>
    </row>
    <row r="440" spans="6:11" outlineLevel="1" x14ac:dyDescent="0.2">
      <c r="F440" s="54">
        <v>2022</v>
      </c>
      <c r="G440" s="54" t="s">
        <v>107</v>
      </c>
      <c r="H440" t="s">
        <v>80</v>
      </c>
      <c r="I440" t="s">
        <v>88</v>
      </c>
      <c r="J440" s="52">
        <v>4000</v>
      </c>
      <c r="K440" s="53">
        <v>0.75</v>
      </c>
    </row>
    <row r="441" spans="6:11" outlineLevel="1" x14ac:dyDescent="0.2">
      <c r="F441" s="54">
        <v>2022</v>
      </c>
      <c r="G441" s="54" t="s">
        <v>109</v>
      </c>
      <c r="H441" t="s">
        <v>80</v>
      </c>
      <c r="I441" t="s">
        <v>101</v>
      </c>
      <c r="J441" s="52">
        <v>1100</v>
      </c>
      <c r="K441" s="53">
        <v>1</v>
      </c>
    </row>
    <row r="442" spans="6:11" outlineLevel="1" x14ac:dyDescent="0.2">
      <c r="F442" s="54">
        <v>2022</v>
      </c>
      <c r="G442" s="54" t="s">
        <v>106</v>
      </c>
      <c r="H442" t="s">
        <v>83</v>
      </c>
      <c r="I442" t="s">
        <v>84</v>
      </c>
      <c r="J442" s="52">
        <v>2900</v>
      </c>
      <c r="K442" s="53">
        <v>0.2</v>
      </c>
    </row>
    <row r="443" spans="6:11" outlineLevel="1" x14ac:dyDescent="0.2">
      <c r="F443" s="54">
        <v>2023</v>
      </c>
      <c r="G443" s="54" t="s">
        <v>108</v>
      </c>
      <c r="H443" t="s">
        <v>85</v>
      </c>
      <c r="I443" t="s">
        <v>97</v>
      </c>
      <c r="J443" s="52">
        <v>1100</v>
      </c>
      <c r="K443" s="53">
        <v>1</v>
      </c>
    </row>
    <row r="444" spans="6:11" outlineLevel="1" x14ac:dyDescent="0.2">
      <c r="F444" s="54">
        <v>2022</v>
      </c>
      <c r="G444" s="54" t="s">
        <v>106</v>
      </c>
      <c r="H444" t="s">
        <v>80</v>
      </c>
      <c r="I444" t="s">
        <v>104</v>
      </c>
      <c r="J444" s="52">
        <v>1300</v>
      </c>
      <c r="K444" s="53">
        <v>0.1</v>
      </c>
    </row>
    <row r="445" spans="6:11" outlineLevel="1" x14ac:dyDescent="0.2">
      <c r="F445" s="54">
        <v>2024</v>
      </c>
      <c r="G445" s="54" t="s">
        <v>107</v>
      </c>
      <c r="H445" t="s">
        <v>80</v>
      </c>
      <c r="I445" t="s">
        <v>104</v>
      </c>
      <c r="J445" s="52">
        <v>900</v>
      </c>
      <c r="K445" s="53">
        <v>0.2</v>
      </c>
    </row>
    <row r="446" spans="6:11" outlineLevel="1" x14ac:dyDescent="0.2">
      <c r="F446" s="54">
        <v>2024</v>
      </c>
      <c r="G446" s="54" t="s">
        <v>107</v>
      </c>
      <c r="H446" t="s">
        <v>85</v>
      </c>
      <c r="I446" t="s">
        <v>95</v>
      </c>
      <c r="J446" s="52">
        <v>2400</v>
      </c>
      <c r="K446" s="53">
        <v>0.95</v>
      </c>
    </row>
    <row r="447" spans="6:11" outlineLevel="1" x14ac:dyDescent="0.2">
      <c r="F447" s="54">
        <v>2022</v>
      </c>
      <c r="G447" s="54" t="s">
        <v>108</v>
      </c>
      <c r="H447" t="s">
        <v>76</v>
      </c>
      <c r="I447" t="s">
        <v>82</v>
      </c>
      <c r="J447" s="52">
        <v>3700</v>
      </c>
      <c r="K447" s="53">
        <v>0.65</v>
      </c>
    </row>
    <row r="448" spans="6:11" outlineLevel="1" x14ac:dyDescent="0.2">
      <c r="F448" s="54">
        <v>2022</v>
      </c>
      <c r="G448" s="54" t="s">
        <v>109</v>
      </c>
      <c r="H448" t="s">
        <v>83</v>
      </c>
      <c r="I448" t="s">
        <v>89</v>
      </c>
      <c r="J448" s="52">
        <v>2600</v>
      </c>
      <c r="K448" s="53">
        <v>0.95</v>
      </c>
    </row>
    <row r="449" spans="6:11" outlineLevel="1" x14ac:dyDescent="0.2">
      <c r="F449" s="54">
        <v>2023</v>
      </c>
      <c r="G449" s="54" t="s">
        <v>108</v>
      </c>
      <c r="H449" t="s">
        <v>83</v>
      </c>
      <c r="I449" t="s">
        <v>99</v>
      </c>
      <c r="J449" s="52">
        <v>1600</v>
      </c>
      <c r="K449" s="53">
        <v>0.95</v>
      </c>
    </row>
    <row r="450" spans="6:11" outlineLevel="1" x14ac:dyDescent="0.2">
      <c r="F450" s="54">
        <v>2022</v>
      </c>
      <c r="G450" s="54" t="s">
        <v>107</v>
      </c>
      <c r="H450" t="s">
        <v>83</v>
      </c>
      <c r="I450" t="s">
        <v>93</v>
      </c>
      <c r="J450" s="52">
        <v>1000</v>
      </c>
      <c r="K450" s="53">
        <v>0.3</v>
      </c>
    </row>
    <row r="451" spans="6:11" outlineLevel="1" x14ac:dyDescent="0.2">
      <c r="F451" s="54">
        <v>2023</v>
      </c>
      <c r="G451" s="54" t="s">
        <v>106</v>
      </c>
      <c r="H451" t="s">
        <v>80</v>
      </c>
      <c r="I451" t="s">
        <v>104</v>
      </c>
      <c r="J451" s="52">
        <v>600</v>
      </c>
      <c r="K451" s="53">
        <v>0.25</v>
      </c>
    </row>
    <row r="452" spans="6:11" outlineLevel="1" x14ac:dyDescent="0.2">
      <c r="F452" s="54">
        <v>2022</v>
      </c>
      <c r="G452" s="54" t="s">
        <v>109</v>
      </c>
      <c r="H452" t="s">
        <v>80</v>
      </c>
      <c r="I452" t="s">
        <v>103</v>
      </c>
      <c r="J452" s="52">
        <v>3300</v>
      </c>
      <c r="K452" s="53">
        <v>0.4</v>
      </c>
    </row>
    <row r="453" spans="6:11" outlineLevel="1" x14ac:dyDescent="0.2">
      <c r="F453" s="54">
        <v>2024</v>
      </c>
      <c r="G453" s="54" t="s">
        <v>107</v>
      </c>
      <c r="H453" t="s">
        <v>83</v>
      </c>
      <c r="I453" t="s">
        <v>102</v>
      </c>
      <c r="J453" s="52">
        <v>1600</v>
      </c>
      <c r="K453" s="53">
        <v>0.3</v>
      </c>
    </row>
    <row r="454" spans="6:11" outlineLevel="1" x14ac:dyDescent="0.2">
      <c r="F454" s="54">
        <v>2023</v>
      </c>
      <c r="G454" s="54" t="s">
        <v>106</v>
      </c>
      <c r="H454" t="s">
        <v>83</v>
      </c>
      <c r="I454" t="s">
        <v>102</v>
      </c>
      <c r="J454" s="52">
        <v>700</v>
      </c>
      <c r="K454" s="53">
        <v>0.35</v>
      </c>
    </row>
    <row r="455" spans="6:11" outlineLevel="1" x14ac:dyDescent="0.2">
      <c r="F455" s="54">
        <v>2024</v>
      </c>
      <c r="G455" s="54" t="s">
        <v>108</v>
      </c>
      <c r="H455" t="s">
        <v>83</v>
      </c>
      <c r="I455" t="s">
        <v>102</v>
      </c>
      <c r="J455" s="52">
        <v>3900</v>
      </c>
      <c r="K455" s="53">
        <v>0.95</v>
      </c>
    </row>
    <row r="456" spans="6:11" outlineLevel="1" x14ac:dyDescent="0.2">
      <c r="F456" s="54">
        <v>2024</v>
      </c>
      <c r="G456" s="54" t="s">
        <v>107</v>
      </c>
      <c r="H456" t="s">
        <v>76</v>
      </c>
      <c r="I456" t="s">
        <v>78</v>
      </c>
      <c r="J456" s="52">
        <v>2400</v>
      </c>
      <c r="K456" s="53">
        <v>0.35</v>
      </c>
    </row>
    <row r="457" spans="6:11" outlineLevel="1" x14ac:dyDescent="0.2">
      <c r="F457" s="54">
        <v>2023</v>
      </c>
      <c r="G457" s="54" t="s">
        <v>108</v>
      </c>
      <c r="H457" t="s">
        <v>76</v>
      </c>
      <c r="I457" t="s">
        <v>82</v>
      </c>
      <c r="J457" s="52">
        <v>1600</v>
      </c>
      <c r="K457" s="53">
        <v>0.05</v>
      </c>
    </row>
    <row r="458" spans="6:11" outlineLevel="1" x14ac:dyDescent="0.2">
      <c r="F458" s="54">
        <v>2022</v>
      </c>
      <c r="G458" s="54" t="s">
        <v>106</v>
      </c>
      <c r="H458" t="s">
        <v>85</v>
      </c>
      <c r="I458" t="s">
        <v>97</v>
      </c>
      <c r="J458" s="52">
        <v>2200</v>
      </c>
      <c r="K458" s="53">
        <v>0.8</v>
      </c>
    </row>
    <row r="459" spans="6:11" outlineLevel="1" x14ac:dyDescent="0.2">
      <c r="F459" s="54">
        <v>2022</v>
      </c>
      <c r="G459" s="54" t="s">
        <v>108</v>
      </c>
      <c r="H459" t="s">
        <v>76</v>
      </c>
      <c r="I459" t="s">
        <v>92</v>
      </c>
      <c r="J459" s="52">
        <v>2700</v>
      </c>
      <c r="K459" s="53">
        <v>0.35</v>
      </c>
    </row>
    <row r="460" spans="6:11" outlineLevel="1" x14ac:dyDescent="0.2">
      <c r="F460" s="54">
        <v>2023</v>
      </c>
      <c r="G460" s="54" t="s">
        <v>109</v>
      </c>
      <c r="H460" t="s">
        <v>80</v>
      </c>
      <c r="I460" t="s">
        <v>103</v>
      </c>
      <c r="J460" s="52">
        <v>400</v>
      </c>
      <c r="K460" s="53">
        <v>0.05</v>
      </c>
    </row>
    <row r="461" spans="6:11" outlineLevel="1" x14ac:dyDescent="0.2">
      <c r="F461" s="54">
        <v>2024</v>
      </c>
      <c r="G461" s="54" t="s">
        <v>108</v>
      </c>
      <c r="H461" t="s">
        <v>83</v>
      </c>
      <c r="I461" t="s">
        <v>89</v>
      </c>
      <c r="J461" s="52">
        <v>1300</v>
      </c>
      <c r="K461" s="53">
        <v>0.55000000000000004</v>
      </c>
    </row>
    <row r="462" spans="6:11" outlineLevel="1" x14ac:dyDescent="0.2">
      <c r="F462" s="54">
        <v>2022</v>
      </c>
      <c r="G462" s="54" t="s">
        <v>109</v>
      </c>
      <c r="H462" t="s">
        <v>76</v>
      </c>
      <c r="I462" t="s">
        <v>82</v>
      </c>
      <c r="J462" s="52">
        <v>200</v>
      </c>
      <c r="K462" s="53">
        <v>0.6</v>
      </c>
    </row>
    <row r="463" spans="6:11" outlineLevel="1" x14ac:dyDescent="0.2">
      <c r="F463" s="54">
        <v>2023</v>
      </c>
      <c r="G463" s="54" t="s">
        <v>108</v>
      </c>
      <c r="H463" t="s">
        <v>83</v>
      </c>
      <c r="I463" t="s">
        <v>94</v>
      </c>
      <c r="J463" s="52">
        <v>800</v>
      </c>
      <c r="K463" s="53">
        <v>0.8</v>
      </c>
    </row>
    <row r="464" spans="6:11" outlineLevel="1" x14ac:dyDescent="0.2">
      <c r="F464" s="54">
        <v>2022</v>
      </c>
      <c r="G464" s="54" t="s">
        <v>106</v>
      </c>
      <c r="H464" t="s">
        <v>85</v>
      </c>
      <c r="I464" t="s">
        <v>97</v>
      </c>
      <c r="J464" s="52">
        <v>1800</v>
      </c>
      <c r="K464" s="53">
        <v>0.3</v>
      </c>
    </row>
    <row r="465" spans="6:11" outlineLevel="1" x14ac:dyDescent="0.2">
      <c r="F465" s="54">
        <v>2023</v>
      </c>
      <c r="G465" s="54" t="s">
        <v>109</v>
      </c>
      <c r="H465" t="s">
        <v>83</v>
      </c>
      <c r="I465" t="s">
        <v>89</v>
      </c>
      <c r="J465" s="52">
        <v>3000</v>
      </c>
      <c r="K465" s="53">
        <v>0.15</v>
      </c>
    </row>
    <row r="466" spans="6:11" outlineLevel="1" x14ac:dyDescent="0.2">
      <c r="F466" s="54">
        <v>2023</v>
      </c>
      <c r="G466" s="54" t="s">
        <v>106</v>
      </c>
      <c r="H466" t="s">
        <v>85</v>
      </c>
      <c r="I466" t="s">
        <v>86</v>
      </c>
      <c r="J466" s="52">
        <v>800</v>
      </c>
      <c r="K466" s="53">
        <v>0.7</v>
      </c>
    </row>
    <row r="467" spans="6:11" outlineLevel="1" x14ac:dyDescent="0.2">
      <c r="F467" s="54">
        <v>2022</v>
      </c>
      <c r="G467" s="54" t="s">
        <v>107</v>
      </c>
      <c r="H467" t="s">
        <v>83</v>
      </c>
      <c r="I467" t="s">
        <v>89</v>
      </c>
      <c r="J467" s="52">
        <v>1900</v>
      </c>
      <c r="K467" s="53">
        <v>0.5</v>
      </c>
    </row>
    <row r="468" spans="6:11" outlineLevel="1" x14ac:dyDescent="0.2">
      <c r="F468" s="54">
        <v>2024</v>
      </c>
      <c r="G468" s="54" t="s">
        <v>109</v>
      </c>
      <c r="H468" t="s">
        <v>76</v>
      </c>
      <c r="I468" t="s">
        <v>98</v>
      </c>
      <c r="J468" s="52">
        <v>1500</v>
      </c>
      <c r="K468" s="53">
        <v>0.05</v>
      </c>
    </row>
    <row r="469" spans="6:11" outlineLevel="1" x14ac:dyDescent="0.2">
      <c r="F469" s="54">
        <v>2023</v>
      </c>
      <c r="G469" s="54" t="s">
        <v>108</v>
      </c>
      <c r="H469" t="s">
        <v>80</v>
      </c>
      <c r="I469" t="s">
        <v>90</v>
      </c>
      <c r="J469" s="52">
        <v>1600</v>
      </c>
      <c r="K469" s="53">
        <v>0.25</v>
      </c>
    </row>
    <row r="470" spans="6:11" outlineLevel="1" x14ac:dyDescent="0.2">
      <c r="F470" s="54">
        <v>2024</v>
      </c>
      <c r="G470" s="54" t="s">
        <v>108</v>
      </c>
      <c r="H470" t="s">
        <v>83</v>
      </c>
      <c r="I470" t="s">
        <v>102</v>
      </c>
      <c r="J470" s="52">
        <v>700</v>
      </c>
      <c r="K470" s="53">
        <v>0.25</v>
      </c>
    </row>
    <row r="471" spans="6:11" outlineLevel="1" x14ac:dyDescent="0.2">
      <c r="F471" s="54">
        <v>2022</v>
      </c>
      <c r="G471" s="54" t="s">
        <v>107</v>
      </c>
      <c r="H471" t="s">
        <v>80</v>
      </c>
      <c r="I471" t="s">
        <v>88</v>
      </c>
      <c r="J471" s="52">
        <v>1300</v>
      </c>
      <c r="K471" s="53">
        <v>0.2</v>
      </c>
    </row>
    <row r="472" spans="6:11" outlineLevel="1" x14ac:dyDescent="0.2">
      <c r="F472" s="54">
        <v>2024</v>
      </c>
      <c r="G472" s="54" t="s">
        <v>109</v>
      </c>
      <c r="H472" t="s">
        <v>85</v>
      </c>
      <c r="I472" t="s">
        <v>97</v>
      </c>
      <c r="J472" s="52">
        <v>1300</v>
      </c>
      <c r="K472" s="53">
        <v>0.4</v>
      </c>
    </row>
    <row r="473" spans="6:11" outlineLevel="1" x14ac:dyDescent="0.2">
      <c r="F473" s="54">
        <v>2022</v>
      </c>
      <c r="G473" s="54" t="s">
        <v>109</v>
      </c>
      <c r="H473" t="s">
        <v>85</v>
      </c>
      <c r="I473" t="s">
        <v>100</v>
      </c>
      <c r="J473" s="52">
        <v>3700</v>
      </c>
      <c r="K473" s="53">
        <v>0.8</v>
      </c>
    </row>
    <row r="474" spans="6:11" outlineLevel="1" x14ac:dyDescent="0.2">
      <c r="F474" s="54">
        <v>2022</v>
      </c>
      <c r="G474" s="54" t="s">
        <v>107</v>
      </c>
      <c r="H474" t="s">
        <v>83</v>
      </c>
      <c r="I474" t="s">
        <v>89</v>
      </c>
      <c r="J474" s="52">
        <v>1600</v>
      </c>
      <c r="K474" s="53">
        <v>0.05</v>
      </c>
    </row>
    <row r="475" spans="6:11" outlineLevel="1" x14ac:dyDescent="0.2">
      <c r="F475" s="54">
        <v>2024</v>
      </c>
      <c r="G475" s="54" t="s">
        <v>109</v>
      </c>
      <c r="H475" t="s">
        <v>85</v>
      </c>
      <c r="I475" t="s">
        <v>86</v>
      </c>
      <c r="J475" s="52">
        <v>3300</v>
      </c>
      <c r="K475" s="53">
        <v>0.7</v>
      </c>
    </row>
    <row r="476" spans="6:11" outlineLevel="1" x14ac:dyDescent="0.2">
      <c r="F476" s="54">
        <v>2022</v>
      </c>
      <c r="G476" s="54" t="s">
        <v>106</v>
      </c>
      <c r="H476" t="s">
        <v>83</v>
      </c>
      <c r="I476" t="s">
        <v>84</v>
      </c>
      <c r="J476" s="52">
        <v>1700</v>
      </c>
      <c r="K476" s="53">
        <v>0.25</v>
      </c>
    </row>
    <row r="477" spans="6:11" outlineLevel="1" x14ac:dyDescent="0.2">
      <c r="F477" s="54">
        <v>2022</v>
      </c>
      <c r="G477" s="54" t="s">
        <v>107</v>
      </c>
      <c r="H477" t="s">
        <v>83</v>
      </c>
      <c r="I477" t="s">
        <v>89</v>
      </c>
      <c r="J477" s="52">
        <v>1900</v>
      </c>
      <c r="K477" s="53">
        <v>0.15</v>
      </c>
    </row>
    <row r="478" spans="6:11" outlineLevel="1" x14ac:dyDescent="0.2">
      <c r="F478" s="54">
        <v>2024</v>
      </c>
      <c r="G478" s="54" t="s">
        <v>108</v>
      </c>
      <c r="H478" t="s">
        <v>85</v>
      </c>
      <c r="I478" t="s">
        <v>100</v>
      </c>
      <c r="J478" s="52">
        <v>3900</v>
      </c>
      <c r="K478" s="53">
        <v>0.3</v>
      </c>
    </row>
    <row r="479" spans="6:11" outlineLevel="1" x14ac:dyDescent="0.2">
      <c r="F479" s="54">
        <v>2022</v>
      </c>
      <c r="G479" s="54" t="s">
        <v>109</v>
      </c>
      <c r="H479" t="s">
        <v>83</v>
      </c>
      <c r="I479" t="s">
        <v>93</v>
      </c>
      <c r="J479" s="52">
        <v>2900</v>
      </c>
      <c r="K479" s="53">
        <v>0.5</v>
      </c>
    </row>
    <row r="480" spans="6:11" outlineLevel="1" x14ac:dyDescent="0.2">
      <c r="F480" s="54">
        <v>2024</v>
      </c>
      <c r="G480" s="54" t="s">
        <v>108</v>
      </c>
      <c r="H480" t="s">
        <v>83</v>
      </c>
      <c r="I480" t="s">
        <v>99</v>
      </c>
      <c r="J480" s="52">
        <v>600</v>
      </c>
      <c r="K480" s="53">
        <v>0.45</v>
      </c>
    </row>
    <row r="481" spans="6:11" outlineLevel="1" x14ac:dyDescent="0.2">
      <c r="F481" s="54">
        <v>2022</v>
      </c>
      <c r="G481" s="54" t="s">
        <v>106</v>
      </c>
      <c r="H481" t="s">
        <v>80</v>
      </c>
      <c r="I481" t="s">
        <v>104</v>
      </c>
      <c r="J481" s="52">
        <v>1600</v>
      </c>
      <c r="K481" s="53">
        <v>1</v>
      </c>
    </row>
    <row r="482" spans="6:11" outlineLevel="1" x14ac:dyDescent="0.2">
      <c r="F482" s="54">
        <v>2023</v>
      </c>
      <c r="G482" s="54" t="s">
        <v>107</v>
      </c>
      <c r="H482" t="s">
        <v>85</v>
      </c>
      <c r="I482" t="s">
        <v>97</v>
      </c>
      <c r="J482" s="52">
        <v>1600</v>
      </c>
      <c r="K482" s="53">
        <v>0.25</v>
      </c>
    </row>
    <row r="483" spans="6:11" outlineLevel="1" x14ac:dyDescent="0.2">
      <c r="F483" s="54">
        <v>2022</v>
      </c>
      <c r="G483" s="54" t="s">
        <v>108</v>
      </c>
      <c r="H483" t="s">
        <v>80</v>
      </c>
      <c r="I483" t="s">
        <v>81</v>
      </c>
      <c r="J483" s="52">
        <v>1000</v>
      </c>
      <c r="K483" s="53">
        <v>0.5</v>
      </c>
    </row>
    <row r="484" spans="6:11" outlineLevel="1" x14ac:dyDescent="0.2">
      <c r="F484" s="54">
        <v>2022</v>
      </c>
      <c r="G484" s="54" t="s">
        <v>106</v>
      </c>
      <c r="H484" t="s">
        <v>85</v>
      </c>
      <c r="I484" t="s">
        <v>100</v>
      </c>
      <c r="J484" s="52">
        <v>3800</v>
      </c>
      <c r="K484" s="53">
        <v>0.5</v>
      </c>
    </row>
    <row r="485" spans="6:11" outlineLevel="1" x14ac:dyDescent="0.2">
      <c r="F485" s="54">
        <v>2023</v>
      </c>
      <c r="G485" s="54" t="s">
        <v>109</v>
      </c>
      <c r="H485" t="s">
        <v>76</v>
      </c>
      <c r="I485" t="s">
        <v>98</v>
      </c>
      <c r="J485" s="52">
        <v>1700</v>
      </c>
      <c r="K485" s="53">
        <v>0.45</v>
      </c>
    </row>
    <row r="486" spans="6:11" outlineLevel="1" x14ac:dyDescent="0.2">
      <c r="F486" s="54">
        <v>2024</v>
      </c>
      <c r="G486" s="54" t="s">
        <v>106</v>
      </c>
      <c r="H486" t="s">
        <v>85</v>
      </c>
      <c r="I486" t="s">
        <v>97</v>
      </c>
      <c r="J486" s="52">
        <v>2700</v>
      </c>
      <c r="K486" s="53">
        <v>0.25</v>
      </c>
    </row>
    <row r="487" spans="6:11" outlineLevel="1" x14ac:dyDescent="0.2">
      <c r="F487" s="54">
        <v>2023</v>
      </c>
      <c r="G487" s="54" t="s">
        <v>106</v>
      </c>
      <c r="H487" t="s">
        <v>85</v>
      </c>
      <c r="I487" t="s">
        <v>97</v>
      </c>
      <c r="J487" s="52">
        <v>1100</v>
      </c>
      <c r="K487" s="53">
        <v>0.2</v>
      </c>
    </row>
    <row r="488" spans="6:11" outlineLevel="1" x14ac:dyDescent="0.2">
      <c r="F488" s="54">
        <v>2023</v>
      </c>
      <c r="G488" s="54" t="s">
        <v>106</v>
      </c>
      <c r="H488" t="s">
        <v>80</v>
      </c>
      <c r="I488" t="s">
        <v>81</v>
      </c>
      <c r="J488" s="52">
        <v>2800</v>
      </c>
      <c r="K488" s="53">
        <v>0.8</v>
      </c>
    </row>
    <row r="489" spans="6:11" outlineLevel="1" x14ac:dyDescent="0.2">
      <c r="F489" s="54">
        <v>2023</v>
      </c>
      <c r="G489" s="54" t="s">
        <v>109</v>
      </c>
      <c r="H489" t="s">
        <v>83</v>
      </c>
      <c r="I489" t="s">
        <v>89</v>
      </c>
      <c r="J489" s="52">
        <v>1300</v>
      </c>
      <c r="K489" s="53">
        <v>0.05</v>
      </c>
    </row>
    <row r="490" spans="6:11" outlineLevel="1" x14ac:dyDescent="0.2">
      <c r="F490" s="54">
        <v>2024</v>
      </c>
      <c r="G490" s="54" t="s">
        <v>109</v>
      </c>
      <c r="H490" t="s">
        <v>76</v>
      </c>
      <c r="I490" t="s">
        <v>77</v>
      </c>
      <c r="J490" s="52">
        <v>2000</v>
      </c>
      <c r="K490" s="53">
        <v>0.55000000000000004</v>
      </c>
    </row>
    <row r="491" spans="6:11" outlineLevel="1" x14ac:dyDescent="0.2">
      <c r="F491" s="54">
        <v>2023</v>
      </c>
      <c r="G491" s="54" t="s">
        <v>109</v>
      </c>
      <c r="H491" t="s">
        <v>76</v>
      </c>
      <c r="I491" t="s">
        <v>96</v>
      </c>
      <c r="J491" s="52">
        <v>2200</v>
      </c>
      <c r="K491" s="53">
        <v>0.4</v>
      </c>
    </row>
    <row r="492" spans="6:11" outlineLevel="1" x14ac:dyDescent="0.2">
      <c r="F492" s="54">
        <v>2024</v>
      </c>
      <c r="G492" s="54" t="s">
        <v>106</v>
      </c>
      <c r="H492" t="s">
        <v>76</v>
      </c>
      <c r="I492" t="s">
        <v>77</v>
      </c>
      <c r="J492" s="52">
        <v>1600</v>
      </c>
      <c r="K492" s="53">
        <v>0.6</v>
      </c>
    </row>
    <row r="493" spans="6:11" outlineLevel="1" x14ac:dyDescent="0.2">
      <c r="F493" s="54">
        <v>2022</v>
      </c>
      <c r="G493" s="54" t="s">
        <v>108</v>
      </c>
      <c r="H493" t="s">
        <v>80</v>
      </c>
      <c r="I493" t="s">
        <v>101</v>
      </c>
      <c r="J493" s="52">
        <v>3400</v>
      </c>
      <c r="K493" s="53">
        <v>0.9</v>
      </c>
    </row>
    <row r="494" spans="6:11" outlineLevel="1" x14ac:dyDescent="0.2">
      <c r="F494" s="54">
        <v>2024</v>
      </c>
      <c r="G494" s="54" t="s">
        <v>107</v>
      </c>
      <c r="H494" t="s">
        <v>80</v>
      </c>
      <c r="I494" t="s">
        <v>88</v>
      </c>
      <c r="J494" s="52">
        <v>3700</v>
      </c>
      <c r="K494" s="53">
        <v>0.75</v>
      </c>
    </row>
    <row r="495" spans="6:11" outlineLevel="1" x14ac:dyDescent="0.2">
      <c r="F495" s="54">
        <v>2024</v>
      </c>
      <c r="G495" s="54" t="s">
        <v>109</v>
      </c>
      <c r="H495" t="s">
        <v>80</v>
      </c>
      <c r="I495" t="s">
        <v>90</v>
      </c>
      <c r="J495" s="52">
        <v>100</v>
      </c>
      <c r="K495" s="53">
        <v>0.4</v>
      </c>
    </row>
    <row r="496" spans="6:11" outlineLevel="1" x14ac:dyDescent="0.2">
      <c r="F496" s="54">
        <v>2024</v>
      </c>
      <c r="G496" s="54" t="s">
        <v>107</v>
      </c>
      <c r="H496" t="s">
        <v>76</v>
      </c>
      <c r="I496" t="s">
        <v>92</v>
      </c>
      <c r="J496" s="52">
        <v>2700</v>
      </c>
      <c r="K496" s="53">
        <v>0.1</v>
      </c>
    </row>
    <row r="497" spans="6:11" outlineLevel="1" x14ac:dyDescent="0.2">
      <c r="F497" s="54">
        <v>2022</v>
      </c>
      <c r="G497" s="54" t="s">
        <v>109</v>
      </c>
      <c r="H497" t="s">
        <v>85</v>
      </c>
      <c r="I497" t="s">
        <v>95</v>
      </c>
      <c r="J497" s="52">
        <v>2200</v>
      </c>
      <c r="K497" s="53">
        <v>0.45</v>
      </c>
    </row>
    <row r="498" spans="6:11" outlineLevel="1" x14ac:dyDescent="0.2">
      <c r="F498" s="54">
        <v>2024</v>
      </c>
      <c r="G498" s="54" t="s">
        <v>108</v>
      </c>
      <c r="H498" t="s">
        <v>76</v>
      </c>
      <c r="I498" t="s">
        <v>77</v>
      </c>
      <c r="J498" s="52">
        <v>900</v>
      </c>
      <c r="K498" s="53">
        <v>0.2</v>
      </c>
    </row>
    <row r="499" spans="6:11" outlineLevel="1" x14ac:dyDescent="0.2">
      <c r="F499" s="54">
        <v>2024</v>
      </c>
      <c r="G499" s="54" t="s">
        <v>108</v>
      </c>
      <c r="H499" t="s">
        <v>80</v>
      </c>
      <c r="I499" t="s">
        <v>103</v>
      </c>
      <c r="J499" s="52">
        <v>2700</v>
      </c>
      <c r="K499" s="53">
        <v>0.1</v>
      </c>
    </row>
    <row r="500" spans="6:11" outlineLevel="1" x14ac:dyDescent="0.2">
      <c r="F500" s="54">
        <v>2022</v>
      </c>
      <c r="G500" s="54" t="s">
        <v>109</v>
      </c>
      <c r="H500" t="s">
        <v>80</v>
      </c>
      <c r="I500" t="s">
        <v>87</v>
      </c>
      <c r="J500" s="52">
        <v>2700</v>
      </c>
      <c r="K500" s="53">
        <v>0.95</v>
      </c>
    </row>
    <row r="501" spans="6:11" outlineLevel="1" x14ac:dyDescent="0.2">
      <c r="F501" s="54">
        <v>2024</v>
      </c>
      <c r="G501" s="54" t="s">
        <v>108</v>
      </c>
      <c r="H501" t="s">
        <v>80</v>
      </c>
      <c r="I501" t="s">
        <v>87</v>
      </c>
      <c r="J501" s="52">
        <v>3000</v>
      </c>
      <c r="K501" s="53">
        <v>0.85</v>
      </c>
    </row>
    <row r="502" spans="6:11" outlineLevel="1" x14ac:dyDescent="0.2">
      <c r="F502" s="54">
        <v>2024</v>
      </c>
      <c r="G502" s="54" t="s">
        <v>109</v>
      </c>
      <c r="H502" t="s">
        <v>80</v>
      </c>
      <c r="I502" t="s">
        <v>90</v>
      </c>
      <c r="J502" s="52">
        <v>700</v>
      </c>
      <c r="K502" s="53">
        <v>0.05</v>
      </c>
    </row>
    <row r="503" spans="6:11" outlineLevel="1" x14ac:dyDescent="0.2">
      <c r="F503" s="54">
        <v>2022</v>
      </c>
      <c r="G503" s="54" t="s">
        <v>107</v>
      </c>
      <c r="H503" t="s">
        <v>83</v>
      </c>
      <c r="I503" t="s">
        <v>89</v>
      </c>
      <c r="J503" s="52">
        <v>2200</v>
      </c>
      <c r="K503" s="53">
        <v>0.9</v>
      </c>
    </row>
    <row r="504" spans="6:11" outlineLevel="1" x14ac:dyDescent="0.2">
      <c r="F504" s="54">
        <v>2023</v>
      </c>
      <c r="G504" s="54" t="s">
        <v>106</v>
      </c>
      <c r="H504" t="s">
        <v>83</v>
      </c>
      <c r="I504" t="s">
        <v>94</v>
      </c>
      <c r="J504" s="52">
        <v>4000</v>
      </c>
      <c r="K504" s="53">
        <v>0.1</v>
      </c>
    </row>
    <row r="505" spans="6:11" outlineLevel="1" x14ac:dyDescent="0.2">
      <c r="F505" s="54">
        <v>2022</v>
      </c>
      <c r="G505" s="54" t="s">
        <v>107</v>
      </c>
      <c r="H505" t="s">
        <v>85</v>
      </c>
      <c r="I505" t="s">
        <v>95</v>
      </c>
      <c r="J505" s="52">
        <v>100</v>
      </c>
      <c r="K505" s="53">
        <v>0.15</v>
      </c>
    </row>
    <row r="506" spans="6:11" outlineLevel="1" x14ac:dyDescent="0.2">
      <c r="F506" s="54">
        <v>2023</v>
      </c>
      <c r="G506" s="54" t="s">
        <v>107</v>
      </c>
      <c r="H506" t="s">
        <v>83</v>
      </c>
      <c r="I506" t="s">
        <v>99</v>
      </c>
      <c r="J506" s="52">
        <v>300</v>
      </c>
      <c r="K506" s="53">
        <v>0.35</v>
      </c>
    </row>
    <row r="507" spans="6:11" outlineLevel="1" x14ac:dyDescent="0.2">
      <c r="F507" s="54">
        <v>2024</v>
      </c>
      <c r="G507" s="54" t="s">
        <v>106</v>
      </c>
      <c r="H507" t="s">
        <v>76</v>
      </c>
      <c r="I507" t="s">
        <v>96</v>
      </c>
      <c r="J507" s="52">
        <v>800</v>
      </c>
      <c r="K507" s="53">
        <v>0.85</v>
      </c>
    </row>
    <row r="508" spans="6:11" outlineLevel="1" x14ac:dyDescent="0.2">
      <c r="F508" s="54">
        <v>2023</v>
      </c>
      <c r="G508" s="54" t="s">
        <v>109</v>
      </c>
      <c r="H508" t="s">
        <v>85</v>
      </c>
      <c r="I508" t="s">
        <v>86</v>
      </c>
      <c r="J508" s="52">
        <v>1800</v>
      </c>
      <c r="K508" s="53">
        <v>0.85</v>
      </c>
    </row>
    <row r="509" spans="6:11" outlineLevel="1" x14ac:dyDescent="0.2">
      <c r="F509" s="54">
        <v>2022</v>
      </c>
      <c r="G509" s="54" t="s">
        <v>107</v>
      </c>
      <c r="H509" t="s">
        <v>83</v>
      </c>
      <c r="I509" t="s">
        <v>93</v>
      </c>
      <c r="J509" s="52">
        <v>1900</v>
      </c>
      <c r="K509" s="53">
        <v>0.15</v>
      </c>
    </row>
    <row r="510" spans="6:11" outlineLevel="1" x14ac:dyDescent="0.2">
      <c r="F510" s="54">
        <v>2023</v>
      </c>
      <c r="G510" s="54" t="s">
        <v>108</v>
      </c>
      <c r="H510" t="s">
        <v>83</v>
      </c>
      <c r="I510" t="s">
        <v>84</v>
      </c>
      <c r="J510" s="52">
        <v>2000</v>
      </c>
      <c r="K510" s="53">
        <v>0.2</v>
      </c>
    </row>
    <row r="511" spans="6:11" outlineLevel="1" x14ac:dyDescent="0.2">
      <c r="F511" s="54">
        <v>2022</v>
      </c>
      <c r="G511" s="54" t="s">
        <v>108</v>
      </c>
      <c r="H511" t="s">
        <v>85</v>
      </c>
      <c r="I511" t="s">
        <v>95</v>
      </c>
      <c r="J511" s="52">
        <v>200</v>
      </c>
      <c r="K511" s="53">
        <v>0.35</v>
      </c>
    </row>
    <row r="512" spans="6:11" outlineLevel="1" x14ac:dyDescent="0.2">
      <c r="F512" s="54">
        <v>2024</v>
      </c>
      <c r="G512" s="54" t="s">
        <v>108</v>
      </c>
      <c r="H512" t="s">
        <v>80</v>
      </c>
      <c r="I512" t="s">
        <v>104</v>
      </c>
      <c r="J512" s="52">
        <v>100</v>
      </c>
      <c r="K512" s="53">
        <v>0.35</v>
      </c>
    </row>
    <row r="513" spans="6:11" outlineLevel="1" x14ac:dyDescent="0.2">
      <c r="F513" s="54">
        <v>2024</v>
      </c>
      <c r="G513" s="54" t="s">
        <v>106</v>
      </c>
      <c r="H513" t="s">
        <v>80</v>
      </c>
      <c r="I513" t="s">
        <v>104</v>
      </c>
      <c r="J513" s="52">
        <v>700</v>
      </c>
      <c r="K513" s="53">
        <v>0.85</v>
      </c>
    </row>
    <row r="514" spans="6:11" outlineLevel="1" x14ac:dyDescent="0.2">
      <c r="F514" s="54">
        <v>2024</v>
      </c>
      <c r="G514" s="54" t="s">
        <v>107</v>
      </c>
      <c r="H514" t="s">
        <v>85</v>
      </c>
      <c r="I514" t="s">
        <v>86</v>
      </c>
      <c r="J514" s="52">
        <v>200</v>
      </c>
      <c r="K514" s="53">
        <v>0.9</v>
      </c>
    </row>
    <row r="515" spans="6:11" outlineLevel="1" x14ac:dyDescent="0.2">
      <c r="F515" s="54">
        <v>2022</v>
      </c>
      <c r="G515" s="54" t="s">
        <v>108</v>
      </c>
      <c r="H515" t="s">
        <v>76</v>
      </c>
      <c r="I515" t="s">
        <v>82</v>
      </c>
      <c r="J515" s="52">
        <v>2600</v>
      </c>
      <c r="K515" s="53">
        <v>0.9</v>
      </c>
    </row>
    <row r="516" spans="6:11" outlineLevel="1" x14ac:dyDescent="0.2">
      <c r="F516" s="54">
        <v>2024</v>
      </c>
      <c r="G516" s="54" t="s">
        <v>106</v>
      </c>
      <c r="H516" t="s">
        <v>83</v>
      </c>
      <c r="I516" t="s">
        <v>94</v>
      </c>
      <c r="J516" s="52">
        <v>2600</v>
      </c>
      <c r="K516" s="53">
        <v>0.8</v>
      </c>
    </row>
    <row r="517" spans="6:11" outlineLevel="1" x14ac:dyDescent="0.2">
      <c r="F517" s="54">
        <v>2024</v>
      </c>
      <c r="G517" s="54" t="s">
        <v>109</v>
      </c>
      <c r="H517" t="s">
        <v>85</v>
      </c>
      <c r="I517" t="s">
        <v>95</v>
      </c>
      <c r="J517" s="52">
        <v>3000</v>
      </c>
      <c r="K517" s="53">
        <v>0.6</v>
      </c>
    </row>
    <row r="518" spans="6:11" outlineLevel="1" x14ac:dyDescent="0.2">
      <c r="F518" s="54">
        <v>2023</v>
      </c>
      <c r="G518" s="54" t="s">
        <v>107</v>
      </c>
      <c r="H518" t="s">
        <v>80</v>
      </c>
      <c r="I518" t="s">
        <v>88</v>
      </c>
      <c r="J518" s="52">
        <v>1000</v>
      </c>
      <c r="K518" s="53">
        <v>0.3</v>
      </c>
    </row>
    <row r="519" spans="6:11" outlineLevel="1" x14ac:dyDescent="0.2">
      <c r="F519" s="54">
        <v>2022</v>
      </c>
      <c r="G519" s="54" t="s">
        <v>108</v>
      </c>
      <c r="H519" t="s">
        <v>76</v>
      </c>
      <c r="I519" t="s">
        <v>92</v>
      </c>
      <c r="J519" s="52">
        <v>4000</v>
      </c>
      <c r="K519" s="53">
        <v>0.5</v>
      </c>
    </row>
    <row r="520" spans="6:11" outlineLevel="1" x14ac:dyDescent="0.2">
      <c r="F520" s="54">
        <v>2023</v>
      </c>
      <c r="G520" s="54" t="s">
        <v>106</v>
      </c>
      <c r="H520" t="s">
        <v>76</v>
      </c>
      <c r="I520" t="s">
        <v>78</v>
      </c>
      <c r="J520" s="52">
        <v>400</v>
      </c>
      <c r="K520" s="53">
        <v>0.25</v>
      </c>
    </row>
    <row r="521" spans="6:11" outlineLevel="1" x14ac:dyDescent="0.2">
      <c r="F521" s="54">
        <v>2024</v>
      </c>
      <c r="G521" s="54" t="s">
        <v>106</v>
      </c>
      <c r="H521" t="s">
        <v>80</v>
      </c>
      <c r="I521" t="s">
        <v>87</v>
      </c>
      <c r="J521" s="52">
        <v>2900</v>
      </c>
      <c r="K521" s="53">
        <v>0.15</v>
      </c>
    </row>
    <row r="522" spans="6:11" outlineLevel="1" x14ac:dyDescent="0.2">
      <c r="F522" s="54">
        <v>2022</v>
      </c>
      <c r="G522" s="54" t="s">
        <v>107</v>
      </c>
      <c r="H522" t="s">
        <v>80</v>
      </c>
      <c r="I522" t="s">
        <v>81</v>
      </c>
      <c r="J522" s="52">
        <v>2100</v>
      </c>
      <c r="K522" s="53">
        <v>0.25</v>
      </c>
    </row>
    <row r="523" spans="6:11" outlineLevel="1" x14ac:dyDescent="0.2">
      <c r="F523" s="54">
        <v>2023</v>
      </c>
      <c r="G523" s="54" t="s">
        <v>106</v>
      </c>
      <c r="H523" t="s">
        <v>85</v>
      </c>
      <c r="I523" t="s">
        <v>100</v>
      </c>
      <c r="J523" s="52">
        <v>300</v>
      </c>
      <c r="K523" s="53">
        <v>0.8</v>
      </c>
    </row>
    <row r="524" spans="6:11" outlineLevel="1" x14ac:dyDescent="0.2">
      <c r="F524" s="54">
        <v>2024</v>
      </c>
      <c r="G524" s="54" t="s">
        <v>107</v>
      </c>
      <c r="H524" t="s">
        <v>83</v>
      </c>
      <c r="I524" t="s">
        <v>89</v>
      </c>
      <c r="J524" s="52">
        <v>3500</v>
      </c>
      <c r="K524" s="53">
        <v>0.75</v>
      </c>
    </row>
    <row r="525" spans="6:11" outlineLevel="1" x14ac:dyDescent="0.2">
      <c r="F525" s="54">
        <v>2022</v>
      </c>
      <c r="G525" s="54" t="s">
        <v>108</v>
      </c>
      <c r="H525" t="s">
        <v>80</v>
      </c>
      <c r="I525" t="s">
        <v>101</v>
      </c>
      <c r="J525" s="52">
        <v>1600</v>
      </c>
      <c r="K525" s="53">
        <v>0.3</v>
      </c>
    </row>
    <row r="526" spans="6:11" outlineLevel="1" x14ac:dyDescent="0.2">
      <c r="F526" s="54">
        <v>2023</v>
      </c>
      <c r="G526" s="54" t="s">
        <v>106</v>
      </c>
      <c r="H526" t="s">
        <v>85</v>
      </c>
      <c r="I526" t="s">
        <v>95</v>
      </c>
      <c r="J526" s="52">
        <v>900</v>
      </c>
      <c r="K526" s="53">
        <v>0.9</v>
      </c>
    </row>
    <row r="527" spans="6:11" outlineLevel="1" x14ac:dyDescent="0.2">
      <c r="F527" s="54">
        <v>2023</v>
      </c>
      <c r="G527" s="54" t="s">
        <v>108</v>
      </c>
      <c r="H527" t="s">
        <v>80</v>
      </c>
      <c r="I527" t="s">
        <v>104</v>
      </c>
      <c r="J527" s="52">
        <v>900</v>
      </c>
      <c r="K527" s="53">
        <v>0.15</v>
      </c>
    </row>
    <row r="528" spans="6:11" outlineLevel="1" x14ac:dyDescent="0.2">
      <c r="F528" s="54">
        <v>2024</v>
      </c>
      <c r="G528" s="54" t="s">
        <v>107</v>
      </c>
      <c r="H528" t="s">
        <v>83</v>
      </c>
      <c r="I528" t="s">
        <v>84</v>
      </c>
      <c r="J528" s="52">
        <v>3000</v>
      </c>
      <c r="K528" s="53">
        <v>0.65</v>
      </c>
    </row>
    <row r="529" spans="6:11" outlineLevel="1" x14ac:dyDescent="0.2">
      <c r="F529" s="54">
        <v>2022</v>
      </c>
      <c r="G529" s="54" t="s">
        <v>109</v>
      </c>
      <c r="H529" t="s">
        <v>76</v>
      </c>
      <c r="I529" t="s">
        <v>92</v>
      </c>
      <c r="J529" s="52">
        <v>1400</v>
      </c>
      <c r="K529" s="53">
        <v>0.5</v>
      </c>
    </row>
    <row r="530" spans="6:11" outlineLevel="1" x14ac:dyDescent="0.2">
      <c r="F530" s="54">
        <v>2022</v>
      </c>
      <c r="G530" s="54" t="s">
        <v>107</v>
      </c>
      <c r="H530" t="s">
        <v>85</v>
      </c>
      <c r="I530" t="s">
        <v>86</v>
      </c>
      <c r="J530" s="52">
        <v>2700</v>
      </c>
      <c r="K530" s="53">
        <v>0.25</v>
      </c>
    </row>
    <row r="531" spans="6:11" outlineLevel="1" x14ac:dyDescent="0.2">
      <c r="F531" s="54">
        <v>2023</v>
      </c>
      <c r="G531" s="54" t="s">
        <v>108</v>
      </c>
      <c r="H531" t="s">
        <v>76</v>
      </c>
      <c r="I531" t="s">
        <v>77</v>
      </c>
      <c r="J531" s="52">
        <v>2900</v>
      </c>
      <c r="K531" s="53">
        <v>0.8</v>
      </c>
    </row>
    <row r="532" spans="6:11" outlineLevel="1" x14ac:dyDescent="0.2">
      <c r="F532" s="54">
        <v>2023</v>
      </c>
      <c r="G532" s="54" t="s">
        <v>109</v>
      </c>
      <c r="H532" t="s">
        <v>80</v>
      </c>
      <c r="I532" t="s">
        <v>87</v>
      </c>
      <c r="J532" s="52">
        <v>2500</v>
      </c>
      <c r="K532" s="53">
        <v>0.8</v>
      </c>
    </row>
    <row r="533" spans="6:11" outlineLevel="1" x14ac:dyDescent="0.2">
      <c r="F533" s="54">
        <v>2024</v>
      </c>
      <c r="G533" s="54" t="s">
        <v>109</v>
      </c>
      <c r="H533" t="s">
        <v>76</v>
      </c>
      <c r="I533" t="s">
        <v>96</v>
      </c>
      <c r="J533" s="52">
        <v>2700</v>
      </c>
      <c r="K533" s="53">
        <v>0.2</v>
      </c>
    </row>
    <row r="534" spans="6:11" outlineLevel="1" x14ac:dyDescent="0.2">
      <c r="F534" s="54">
        <v>2024</v>
      </c>
      <c r="G534" s="54" t="s">
        <v>107</v>
      </c>
      <c r="H534" t="s">
        <v>80</v>
      </c>
      <c r="I534" t="s">
        <v>90</v>
      </c>
      <c r="J534" s="52">
        <v>1400</v>
      </c>
      <c r="K534" s="53">
        <v>0.75</v>
      </c>
    </row>
    <row r="535" spans="6:11" outlineLevel="1" x14ac:dyDescent="0.2">
      <c r="F535" s="54">
        <v>2023</v>
      </c>
      <c r="G535" s="54" t="s">
        <v>108</v>
      </c>
      <c r="H535" t="s">
        <v>76</v>
      </c>
      <c r="I535" t="s">
        <v>96</v>
      </c>
      <c r="J535" s="52">
        <v>1500</v>
      </c>
      <c r="K535" s="53">
        <v>0.65</v>
      </c>
    </row>
    <row r="536" spans="6:11" outlineLevel="1" x14ac:dyDescent="0.2">
      <c r="F536" s="54">
        <v>2024</v>
      </c>
      <c r="G536" s="54" t="s">
        <v>108</v>
      </c>
      <c r="H536" t="s">
        <v>85</v>
      </c>
      <c r="I536" t="s">
        <v>86</v>
      </c>
      <c r="J536" s="52">
        <v>2800</v>
      </c>
      <c r="K536" s="53">
        <v>0.55000000000000004</v>
      </c>
    </row>
    <row r="537" spans="6:11" outlineLevel="1" x14ac:dyDescent="0.2">
      <c r="F537" s="54">
        <v>2022</v>
      </c>
      <c r="G537" s="54" t="s">
        <v>109</v>
      </c>
      <c r="H537" t="s">
        <v>76</v>
      </c>
      <c r="I537" t="s">
        <v>98</v>
      </c>
      <c r="J537" s="52">
        <v>1100</v>
      </c>
      <c r="K537" s="53">
        <v>0.25</v>
      </c>
    </row>
    <row r="538" spans="6:11" outlineLevel="1" x14ac:dyDescent="0.2">
      <c r="F538" s="54">
        <v>2022</v>
      </c>
      <c r="G538" s="54" t="s">
        <v>109</v>
      </c>
      <c r="H538" t="s">
        <v>80</v>
      </c>
      <c r="I538" t="s">
        <v>87</v>
      </c>
      <c r="J538" s="52">
        <v>2300</v>
      </c>
      <c r="K538" s="53">
        <v>0.1</v>
      </c>
    </row>
    <row r="539" spans="6:11" outlineLevel="1" x14ac:dyDescent="0.2">
      <c r="F539" s="54">
        <v>2024</v>
      </c>
      <c r="G539" s="54" t="s">
        <v>109</v>
      </c>
      <c r="H539" t="s">
        <v>83</v>
      </c>
      <c r="I539" t="s">
        <v>94</v>
      </c>
      <c r="J539" s="52">
        <v>1400</v>
      </c>
      <c r="K539" s="53">
        <v>0.25</v>
      </c>
    </row>
    <row r="540" spans="6:11" outlineLevel="1" x14ac:dyDescent="0.2">
      <c r="F540" s="54">
        <v>2023</v>
      </c>
      <c r="G540" s="54" t="s">
        <v>107</v>
      </c>
      <c r="H540" t="s">
        <v>83</v>
      </c>
      <c r="I540" t="s">
        <v>94</v>
      </c>
      <c r="J540" s="52">
        <v>300</v>
      </c>
      <c r="K540" s="53">
        <v>0.1</v>
      </c>
    </row>
    <row r="541" spans="6:11" outlineLevel="1" x14ac:dyDescent="0.2">
      <c r="F541" s="54">
        <v>2022</v>
      </c>
      <c r="G541" s="54" t="s">
        <v>107</v>
      </c>
      <c r="H541" t="s">
        <v>80</v>
      </c>
      <c r="I541" t="s">
        <v>81</v>
      </c>
      <c r="J541" s="52">
        <v>2100</v>
      </c>
      <c r="K541" s="53">
        <v>0.55000000000000004</v>
      </c>
    </row>
    <row r="542" spans="6:11" outlineLevel="1" x14ac:dyDescent="0.2">
      <c r="F542" s="54">
        <v>2022</v>
      </c>
      <c r="G542" s="54" t="s">
        <v>109</v>
      </c>
      <c r="H542" t="s">
        <v>80</v>
      </c>
      <c r="I542" t="s">
        <v>87</v>
      </c>
      <c r="J542" s="52">
        <v>1000</v>
      </c>
      <c r="K542" s="53">
        <v>0.55000000000000004</v>
      </c>
    </row>
    <row r="543" spans="6:11" outlineLevel="1" x14ac:dyDescent="0.2">
      <c r="F543" s="54">
        <v>2024</v>
      </c>
      <c r="G543" s="54" t="s">
        <v>106</v>
      </c>
      <c r="H543" t="s">
        <v>85</v>
      </c>
      <c r="I543" t="s">
        <v>86</v>
      </c>
      <c r="J543" s="52">
        <v>2200</v>
      </c>
      <c r="K543" s="53">
        <v>0.1</v>
      </c>
    </row>
    <row r="544" spans="6:11" outlineLevel="1" x14ac:dyDescent="0.2">
      <c r="F544" s="54">
        <v>2024</v>
      </c>
      <c r="G544" s="54" t="s">
        <v>107</v>
      </c>
      <c r="H544" t="s">
        <v>83</v>
      </c>
      <c r="I544" t="s">
        <v>93</v>
      </c>
      <c r="J544" s="52">
        <v>1800</v>
      </c>
      <c r="K544" s="53">
        <v>0.8</v>
      </c>
    </row>
    <row r="545" spans="6:11" outlineLevel="1" x14ac:dyDescent="0.2">
      <c r="F545" s="54">
        <v>2023</v>
      </c>
      <c r="G545" s="54" t="s">
        <v>108</v>
      </c>
      <c r="H545" t="s">
        <v>80</v>
      </c>
      <c r="I545" t="s">
        <v>91</v>
      </c>
      <c r="J545" s="52">
        <v>2800</v>
      </c>
      <c r="K545" s="53">
        <v>0.45</v>
      </c>
    </row>
    <row r="546" spans="6:11" outlineLevel="1" x14ac:dyDescent="0.2">
      <c r="F546" s="54">
        <v>2023</v>
      </c>
      <c r="G546" s="54" t="s">
        <v>106</v>
      </c>
      <c r="H546" t="s">
        <v>83</v>
      </c>
      <c r="I546" t="s">
        <v>99</v>
      </c>
      <c r="J546" s="52">
        <v>500</v>
      </c>
      <c r="K546" s="53">
        <v>0.25</v>
      </c>
    </row>
    <row r="547" spans="6:11" outlineLevel="1" x14ac:dyDescent="0.2">
      <c r="F547" s="54">
        <v>2024</v>
      </c>
      <c r="G547" s="54" t="s">
        <v>108</v>
      </c>
      <c r="H547" t="s">
        <v>76</v>
      </c>
      <c r="I547" t="s">
        <v>82</v>
      </c>
      <c r="J547" s="52">
        <v>2200</v>
      </c>
      <c r="K547" s="53">
        <v>1</v>
      </c>
    </row>
    <row r="548" spans="6:11" outlineLevel="1" x14ac:dyDescent="0.2">
      <c r="F548" s="54">
        <v>2022</v>
      </c>
      <c r="G548" s="54" t="s">
        <v>108</v>
      </c>
      <c r="H548" t="s">
        <v>85</v>
      </c>
      <c r="I548" t="s">
        <v>100</v>
      </c>
      <c r="J548" s="52">
        <v>900</v>
      </c>
      <c r="K548" s="53">
        <v>0.8</v>
      </c>
    </row>
    <row r="549" spans="6:11" outlineLevel="1" x14ac:dyDescent="0.2">
      <c r="F549" s="54">
        <v>2022</v>
      </c>
      <c r="G549" s="54" t="s">
        <v>106</v>
      </c>
      <c r="H549" t="s">
        <v>83</v>
      </c>
      <c r="I549" t="s">
        <v>99</v>
      </c>
      <c r="J549" s="52">
        <v>900</v>
      </c>
      <c r="K549" s="53">
        <v>0.15</v>
      </c>
    </row>
    <row r="550" spans="6:11" outlineLevel="1" x14ac:dyDescent="0.2">
      <c r="F550" s="54">
        <v>2024</v>
      </c>
      <c r="G550" s="54" t="s">
        <v>106</v>
      </c>
      <c r="H550" t="s">
        <v>80</v>
      </c>
      <c r="I550" t="s">
        <v>81</v>
      </c>
      <c r="J550" s="52">
        <v>3900</v>
      </c>
      <c r="K550" s="53">
        <v>0.3</v>
      </c>
    </row>
    <row r="551" spans="6:11" outlineLevel="1" x14ac:dyDescent="0.2">
      <c r="F551" s="54">
        <v>2024</v>
      </c>
      <c r="G551" s="54" t="s">
        <v>106</v>
      </c>
      <c r="H551" t="s">
        <v>83</v>
      </c>
      <c r="I551" t="s">
        <v>94</v>
      </c>
      <c r="J551" s="52">
        <v>2000</v>
      </c>
      <c r="K551" s="53">
        <v>0.1</v>
      </c>
    </row>
    <row r="552" spans="6:11" outlineLevel="1" x14ac:dyDescent="0.2">
      <c r="F552" s="54">
        <v>2023</v>
      </c>
      <c r="G552" s="54" t="s">
        <v>106</v>
      </c>
      <c r="H552" t="s">
        <v>85</v>
      </c>
      <c r="I552" t="s">
        <v>97</v>
      </c>
      <c r="J552" s="52">
        <v>2700</v>
      </c>
      <c r="K552" s="53">
        <v>0.55000000000000004</v>
      </c>
    </row>
    <row r="553" spans="6:11" outlineLevel="1" x14ac:dyDescent="0.2">
      <c r="F553" s="54">
        <v>2024</v>
      </c>
      <c r="G553" s="54" t="s">
        <v>108</v>
      </c>
      <c r="H553" t="s">
        <v>76</v>
      </c>
      <c r="I553" t="s">
        <v>78</v>
      </c>
      <c r="J553" s="52">
        <v>3700</v>
      </c>
      <c r="K553" s="53">
        <v>0.95</v>
      </c>
    </row>
    <row r="554" spans="6:11" outlineLevel="1" x14ac:dyDescent="0.2">
      <c r="F554" s="54">
        <v>2023</v>
      </c>
      <c r="G554" s="54" t="s">
        <v>107</v>
      </c>
      <c r="H554" t="s">
        <v>80</v>
      </c>
      <c r="I554" t="s">
        <v>103</v>
      </c>
      <c r="J554" s="52">
        <v>1300</v>
      </c>
      <c r="K554" s="53">
        <v>0.4</v>
      </c>
    </row>
    <row r="555" spans="6:11" outlineLevel="1" x14ac:dyDescent="0.2">
      <c r="F555" s="54">
        <v>2024</v>
      </c>
      <c r="G555" s="54" t="s">
        <v>108</v>
      </c>
      <c r="H555" t="s">
        <v>80</v>
      </c>
      <c r="I555" t="s">
        <v>104</v>
      </c>
      <c r="J555" s="52">
        <v>3900</v>
      </c>
      <c r="K555" s="53">
        <v>0.35</v>
      </c>
    </row>
    <row r="556" spans="6:11" outlineLevel="1" x14ac:dyDescent="0.2">
      <c r="F556" s="54">
        <v>2022</v>
      </c>
      <c r="G556" s="54" t="s">
        <v>107</v>
      </c>
      <c r="H556" t="s">
        <v>80</v>
      </c>
      <c r="I556" t="s">
        <v>103</v>
      </c>
      <c r="J556" s="52">
        <v>3400</v>
      </c>
      <c r="K556" s="53">
        <v>0.75</v>
      </c>
    </row>
    <row r="557" spans="6:11" outlineLevel="1" x14ac:dyDescent="0.2">
      <c r="F557" s="54">
        <v>2023</v>
      </c>
      <c r="G557" s="54" t="s">
        <v>106</v>
      </c>
      <c r="H557" t="s">
        <v>80</v>
      </c>
      <c r="I557" t="s">
        <v>87</v>
      </c>
      <c r="J557" s="52">
        <v>2100</v>
      </c>
      <c r="K557" s="53">
        <v>0.7</v>
      </c>
    </row>
    <row r="558" spans="6:11" outlineLevel="1" x14ac:dyDescent="0.2">
      <c r="F558" s="54">
        <v>2024</v>
      </c>
      <c r="G558" s="54" t="s">
        <v>107</v>
      </c>
      <c r="H558" t="s">
        <v>83</v>
      </c>
      <c r="I558" t="s">
        <v>84</v>
      </c>
      <c r="J558" s="52">
        <v>1500</v>
      </c>
      <c r="K558" s="53">
        <v>0.85</v>
      </c>
    </row>
    <row r="559" spans="6:11" outlineLevel="1" x14ac:dyDescent="0.2">
      <c r="F559" s="54">
        <v>2022</v>
      </c>
      <c r="G559" s="54" t="s">
        <v>108</v>
      </c>
      <c r="H559" t="s">
        <v>76</v>
      </c>
      <c r="I559" t="s">
        <v>96</v>
      </c>
      <c r="J559" s="52">
        <v>3500</v>
      </c>
      <c r="K559" s="53">
        <v>0.55000000000000004</v>
      </c>
    </row>
    <row r="560" spans="6:11" outlineLevel="1" x14ac:dyDescent="0.2">
      <c r="F560" s="54">
        <v>2023</v>
      </c>
      <c r="G560" s="54" t="s">
        <v>107</v>
      </c>
      <c r="H560" t="s">
        <v>76</v>
      </c>
      <c r="I560" t="s">
        <v>96</v>
      </c>
      <c r="J560" s="52">
        <v>2900</v>
      </c>
      <c r="K560" s="53">
        <v>0.6</v>
      </c>
    </row>
    <row r="561" spans="6:11" outlineLevel="1" x14ac:dyDescent="0.2">
      <c r="F561" s="54">
        <v>2023</v>
      </c>
      <c r="G561" s="54" t="s">
        <v>107</v>
      </c>
      <c r="H561" t="s">
        <v>76</v>
      </c>
      <c r="I561" t="s">
        <v>98</v>
      </c>
      <c r="J561" s="52">
        <v>3500</v>
      </c>
      <c r="K561" s="53">
        <v>0.2</v>
      </c>
    </row>
    <row r="562" spans="6:11" outlineLevel="1" x14ac:dyDescent="0.2">
      <c r="F562" s="54">
        <v>2023</v>
      </c>
      <c r="G562" s="54" t="s">
        <v>109</v>
      </c>
      <c r="H562" t="s">
        <v>85</v>
      </c>
      <c r="I562" t="s">
        <v>86</v>
      </c>
      <c r="J562" s="52">
        <v>1100</v>
      </c>
      <c r="K562" s="53">
        <v>0.1</v>
      </c>
    </row>
    <row r="563" spans="6:11" outlineLevel="1" x14ac:dyDescent="0.2">
      <c r="F563" s="54">
        <v>2024</v>
      </c>
      <c r="G563" s="54" t="s">
        <v>108</v>
      </c>
      <c r="H563" t="s">
        <v>83</v>
      </c>
      <c r="I563" t="s">
        <v>93</v>
      </c>
      <c r="J563" s="52">
        <v>2400</v>
      </c>
      <c r="K563" s="53">
        <v>0.35</v>
      </c>
    </row>
    <row r="564" spans="6:11" outlineLevel="1" x14ac:dyDescent="0.2">
      <c r="F564" s="54">
        <v>2023</v>
      </c>
      <c r="G564" s="54" t="s">
        <v>107</v>
      </c>
      <c r="H564" t="s">
        <v>80</v>
      </c>
      <c r="I564" t="s">
        <v>87</v>
      </c>
      <c r="J564" s="52">
        <v>400</v>
      </c>
      <c r="K564" s="53">
        <v>0.5</v>
      </c>
    </row>
    <row r="565" spans="6:11" outlineLevel="1" x14ac:dyDescent="0.2">
      <c r="F565" s="54">
        <v>2024</v>
      </c>
      <c r="G565" s="54" t="s">
        <v>107</v>
      </c>
      <c r="H565" t="s">
        <v>85</v>
      </c>
      <c r="I565" t="s">
        <v>97</v>
      </c>
      <c r="J565" s="52">
        <v>1200</v>
      </c>
      <c r="K565" s="53">
        <v>0.3</v>
      </c>
    </row>
    <row r="566" spans="6:11" outlineLevel="1" x14ac:dyDescent="0.2">
      <c r="F566" s="54">
        <v>2024</v>
      </c>
      <c r="G566" s="54" t="s">
        <v>107</v>
      </c>
      <c r="H566" t="s">
        <v>76</v>
      </c>
      <c r="I566" t="s">
        <v>79</v>
      </c>
      <c r="J566" s="52">
        <v>2500</v>
      </c>
      <c r="K566" s="53">
        <v>0.25</v>
      </c>
    </row>
    <row r="567" spans="6:11" outlineLevel="1" x14ac:dyDescent="0.2">
      <c r="F567" s="54">
        <v>2022</v>
      </c>
      <c r="G567" s="54" t="s">
        <v>106</v>
      </c>
      <c r="H567" t="s">
        <v>76</v>
      </c>
      <c r="I567" t="s">
        <v>96</v>
      </c>
      <c r="J567" s="52">
        <v>1200</v>
      </c>
      <c r="K567" s="53">
        <v>1</v>
      </c>
    </row>
    <row r="568" spans="6:11" outlineLevel="1" x14ac:dyDescent="0.2">
      <c r="F568" s="54">
        <v>2022</v>
      </c>
      <c r="G568" s="54" t="s">
        <v>108</v>
      </c>
      <c r="H568" t="s">
        <v>85</v>
      </c>
      <c r="I568" t="s">
        <v>100</v>
      </c>
      <c r="J568" s="52">
        <v>800</v>
      </c>
      <c r="K568" s="53">
        <v>0.65</v>
      </c>
    </row>
    <row r="569" spans="6:11" outlineLevel="1" x14ac:dyDescent="0.2">
      <c r="F569" s="54">
        <v>2022</v>
      </c>
      <c r="G569" s="54" t="s">
        <v>106</v>
      </c>
      <c r="H569" t="s">
        <v>76</v>
      </c>
      <c r="I569" t="s">
        <v>82</v>
      </c>
      <c r="J569" s="52">
        <v>500</v>
      </c>
      <c r="K569" s="53">
        <v>0.5</v>
      </c>
    </row>
    <row r="570" spans="6:11" outlineLevel="1" x14ac:dyDescent="0.2">
      <c r="F570" s="54">
        <v>2023</v>
      </c>
      <c r="G570" s="54" t="s">
        <v>106</v>
      </c>
      <c r="H570" t="s">
        <v>80</v>
      </c>
      <c r="I570" t="s">
        <v>91</v>
      </c>
      <c r="J570" s="52">
        <v>3300</v>
      </c>
      <c r="K570" s="53">
        <v>0.2</v>
      </c>
    </row>
    <row r="571" spans="6:11" outlineLevel="1" x14ac:dyDescent="0.2">
      <c r="F571" s="54">
        <v>2024</v>
      </c>
      <c r="G571" s="54" t="s">
        <v>107</v>
      </c>
      <c r="H571" t="s">
        <v>83</v>
      </c>
      <c r="I571" t="s">
        <v>102</v>
      </c>
      <c r="J571" s="52">
        <v>2900</v>
      </c>
      <c r="K571" s="53">
        <v>0.85</v>
      </c>
    </row>
    <row r="572" spans="6:11" outlineLevel="1" x14ac:dyDescent="0.2">
      <c r="F572" s="54">
        <v>2023</v>
      </c>
      <c r="G572" s="54" t="s">
        <v>107</v>
      </c>
      <c r="H572" t="s">
        <v>80</v>
      </c>
      <c r="I572" t="s">
        <v>103</v>
      </c>
      <c r="J572" s="52">
        <v>2300</v>
      </c>
      <c r="K572" s="53">
        <v>0.5</v>
      </c>
    </row>
    <row r="573" spans="6:11" outlineLevel="1" x14ac:dyDescent="0.2">
      <c r="F573" s="54">
        <v>2022</v>
      </c>
      <c r="G573" s="54" t="s">
        <v>108</v>
      </c>
      <c r="H573" t="s">
        <v>85</v>
      </c>
      <c r="I573" t="s">
        <v>86</v>
      </c>
      <c r="J573" s="52">
        <v>3500</v>
      </c>
      <c r="K573" s="53">
        <v>0.85</v>
      </c>
    </row>
    <row r="574" spans="6:11" outlineLevel="1" x14ac:dyDescent="0.2">
      <c r="F574" s="54">
        <v>2023</v>
      </c>
      <c r="G574" s="54" t="s">
        <v>109</v>
      </c>
      <c r="H574" t="s">
        <v>80</v>
      </c>
      <c r="I574" t="s">
        <v>101</v>
      </c>
      <c r="J574" s="52">
        <v>500</v>
      </c>
      <c r="K574" s="53">
        <v>0.5</v>
      </c>
    </row>
    <row r="575" spans="6:11" outlineLevel="1" x14ac:dyDescent="0.2">
      <c r="F575" s="54">
        <v>2023</v>
      </c>
      <c r="G575" s="54" t="s">
        <v>108</v>
      </c>
      <c r="H575" t="s">
        <v>80</v>
      </c>
      <c r="I575" t="s">
        <v>101</v>
      </c>
      <c r="J575" s="52">
        <v>3600</v>
      </c>
      <c r="K575" s="53">
        <v>0.65</v>
      </c>
    </row>
    <row r="576" spans="6:11" outlineLevel="1" x14ac:dyDescent="0.2">
      <c r="F576" s="54">
        <v>2023</v>
      </c>
      <c r="G576" s="54" t="s">
        <v>109</v>
      </c>
      <c r="H576" t="s">
        <v>76</v>
      </c>
      <c r="I576" t="s">
        <v>77</v>
      </c>
      <c r="J576" s="52">
        <v>600</v>
      </c>
      <c r="K576" s="53">
        <v>0.5</v>
      </c>
    </row>
    <row r="577" spans="6:11" outlineLevel="1" x14ac:dyDescent="0.2">
      <c r="F577" s="54">
        <v>2022</v>
      </c>
      <c r="G577" s="54" t="s">
        <v>106</v>
      </c>
      <c r="H577" t="s">
        <v>83</v>
      </c>
      <c r="I577" t="s">
        <v>99</v>
      </c>
      <c r="J577" s="52">
        <v>3500</v>
      </c>
      <c r="K577" s="53">
        <v>0.8</v>
      </c>
    </row>
    <row r="578" spans="6:11" outlineLevel="1" x14ac:dyDescent="0.2">
      <c r="F578" s="54">
        <v>2022</v>
      </c>
      <c r="G578" s="54" t="s">
        <v>109</v>
      </c>
      <c r="H578" t="s">
        <v>83</v>
      </c>
      <c r="I578" t="s">
        <v>84</v>
      </c>
      <c r="J578" s="52">
        <v>1000</v>
      </c>
      <c r="K578" s="53">
        <v>0.55000000000000004</v>
      </c>
    </row>
    <row r="579" spans="6:11" outlineLevel="1" x14ac:dyDescent="0.2">
      <c r="F579" s="54">
        <v>2024</v>
      </c>
      <c r="G579" s="54" t="s">
        <v>108</v>
      </c>
      <c r="H579" t="s">
        <v>85</v>
      </c>
      <c r="I579" t="s">
        <v>95</v>
      </c>
      <c r="J579" s="52">
        <v>1000</v>
      </c>
      <c r="K579" s="53">
        <v>0.25</v>
      </c>
    </row>
    <row r="580" spans="6:11" outlineLevel="1" x14ac:dyDescent="0.2">
      <c r="F580" s="54">
        <v>2022</v>
      </c>
      <c r="G580" s="54" t="s">
        <v>106</v>
      </c>
      <c r="H580" t="s">
        <v>76</v>
      </c>
      <c r="I580" t="s">
        <v>98</v>
      </c>
      <c r="J580" s="52">
        <v>3100</v>
      </c>
      <c r="K580" s="53">
        <v>0.7</v>
      </c>
    </row>
    <row r="581" spans="6:11" outlineLevel="1" x14ac:dyDescent="0.2">
      <c r="F581" s="54">
        <v>2022</v>
      </c>
      <c r="G581" s="54" t="s">
        <v>108</v>
      </c>
      <c r="H581" t="s">
        <v>76</v>
      </c>
      <c r="I581" t="s">
        <v>79</v>
      </c>
      <c r="J581" s="52">
        <v>2200</v>
      </c>
      <c r="K581" s="53">
        <v>0.25</v>
      </c>
    </row>
    <row r="582" spans="6:11" outlineLevel="1" x14ac:dyDescent="0.2">
      <c r="F582" s="54">
        <v>2023</v>
      </c>
      <c r="G582" s="54" t="s">
        <v>109</v>
      </c>
      <c r="H582" t="s">
        <v>76</v>
      </c>
      <c r="I582" t="s">
        <v>77</v>
      </c>
      <c r="J582" s="52">
        <v>1300</v>
      </c>
      <c r="K582" s="53">
        <v>1</v>
      </c>
    </row>
    <row r="583" spans="6:11" outlineLevel="1" x14ac:dyDescent="0.2">
      <c r="F583" s="54">
        <v>2022</v>
      </c>
      <c r="G583" s="54" t="s">
        <v>108</v>
      </c>
      <c r="H583" t="s">
        <v>85</v>
      </c>
      <c r="I583" t="s">
        <v>97</v>
      </c>
      <c r="J583" s="52">
        <v>2100</v>
      </c>
      <c r="K583" s="53">
        <v>0.4</v>
      </c>
    </row>
    <row r="584" spans="6:11" outlineLevel="1" x14ac:dyDescent="0.2">
      <c r="F584" s="54">
        <v>2024</v>
      </c>
      <c r="G584" s="54" t="s">
        <v>106</v>
      </c>
      <c r="H584" t="s">
        <v>76</v>
      </c>
      <c r="I584" t="s">
        <v>79</v>
      </c>
      <c r="J584" s="52">
        <v>200</v>
      </c>
      <c r="K584" s="53">
        <v>0.95</v>
      </c>
    </row>
    <row r="585" spans="6:11" outlineLevel="1" x14ac:dyDescent="0.2">
      <c r="F585" s="54">
        <v>2024</v>
      </c>
      <c r="G585" s="54" t="s">
        <v>109</v>
      </c>
      <c r="H585" t="s">
        <v>76</v>
      </c>
      <c r="I585" t="s">
        <v>96</v>
      </c>
      <c r="J585" s="52">
        <v>1700</v>
      </c>
      <c r="K585" s="53">
        <v>0.5</v>
      </c>
    </row>
    <row r="586" spans="6:11" outlineLevel="1" x14ac:dyDescent="0.2">
      <c r="F586" s="54">
        <v>2023</v>
      </c>
      <c r="G586" s="54" t="s">
        <v>106</v>
      </c>
      <c r="H586" t="s">
        <v>76</v>
      </c>
      <c r="I586" t="s">
        <v>78</v>
      </c>
      <c r="J586" s="52">
        <v>1600</v>
      </c>
      <c r="K586" s="53">
        <v>0.75</v>
      </c>
    </row>
    <row r="587" spans="6:11" outlineLevel="1" x14ac:dyDescent="0.2">
      <c r="F587" s="54">
        <v>2024</v>
      </c>
      <c r="G587" s="54" t="s">
        <v>108</v>
      </c>
      <c r="H587" t="s">
        <v>76</v>
      </c>
      <c r="I587" t="s">
        <v>78</v>
      </c>
      <c r="J587" s="52">
        <v>2000</v>
      </c>
      <c r="K587" s="53">
        <v>0.95</v>
      </c>
    </row>
    <row r="588" spans="6:11" outlineLevel="1" x14ac:dyDescent="0.2">
      <c r="F588" s="54">
        <v>2024</v>
      </c>
      <c r="G588" s="54" t="s">
        <v>109</v>
      </c>
      <c r="H588" t="s">
        <v>85</v>
      </c>
      <c r="I588" t="s">
        <v>100</v>
      </c>
      <c r="J588" s="52">
        <v>1600</v>
      </c>
      <c r="K588" s="53">
        <v>0.4</v>
      </c>
    </row>
    <row r="589" spans="6:11" outlineLevel="1" x14ac:dyDescent="0.2">
      <c r="F589" s="54">
        <v>2022</v>
      </c>
      <c r="G589" s="54" t="s">
        <v>109</v>
      </c>
      <c r="H589" t="s">
        <v>76</v>
      </c>
      <c r="I589" t="s">
        <v>82</v>
      </c>
      <c r="J589" s="52">
        <v>2300</v>
      </c>
      <c r="K589" s="53">
        <v>0.9</v>
      </c>
    </row>
    <row r="590" spans="6:11" outlineLevel="1" x14ac:dyDescent="0.2">
      <c r="F590" s="54">
        <v>2022</v>
      </c>
      <c r="G590" s="54" t="s">
        <v>108</v>
      </c>
      <c r="H590" t="s">
        <v>83</v>
      </c>
      <c r="I590" t="s">
        <v>94</v>
      </c>
      <c r="J590" s="52">
        <v>1700</v>
      </c>
      <c r="K590" s="53">
        <v>0.5</v>
      </c>
    </row>
    <row r="591" spans="6:11" outlineLevel="1" x14ac:dyDescent="0.2">
      <c r="F591" s="54">
        <v>2022</v>
      </c>
      <c r="G591" s="54" t="s">
        <v>109</v>
      </c>
      <c r="H591" t="s">
        <v>85</v>
      </c>
      <c r="I591" t="s">
        <v>97</v>
      </c>
      <c r="J591" s="52">
        <v>2700</v>
      </c>
      <c r="K591" s="53">
        <v>0.1</v>
      </c>
    </row>
    <row r="592" spans="6:11" outlineLevel="1" x14ac:dyDescent="0.2">
      <c r="F592" s="54">
        <v>2022</v>
      </c>
      <c r="G592" s="54" t="s">
        <v>108</v>
      </c>
      <c r="H592" t="s">
        <v>83</v>
      </c>
      <c r="I592" t="s">
        <v>99</v>
      </c>
      <c r="J592" s="52">
        <v>2600</v>
      </c>
      <c r="K592" s="53">
        <v>0.5</v>
      </c>
    </row>
    <row r="593" spans="6:11" outlineLevel="1" x14ac:dyDescent="0.2">
      <c r="F593" s="54">
        <v>2023</v>
      </c>
      <c r="G593" s="54" t="s">
        <v>107</v>
      </c>
      <c r="H593" t="s">
        <v>83</v>
      </c>
      <c r="I593" t="s">
        <v>94</v>
      </c>
      <c r="J593" s="52">
        <v>2300</v>
      </c>
      <c r="K593" s="53">
        <v>0.75</v>
      </c>
    </row>
    <row r="594" spans="6:11" outlineLevel="1" x14ac:dyDescent="0.2">
      <c r="F594" s="54">
        <v>2022</v>
      </c>
      <c r="G594" s="54" t="s">
        <v>106</v>
      </c>
      <c r="H594" t="s">
        <v>85</v>
      </c>
      <c r="I594" t="s">
        <v>95</v>
      </c>
      <c r="J594" s="52">
        <v>200</v>
      </c>
      <c r="K594" s="53">
        <v>0.2</v>
      </c>
    </row>
    <row r="595" spans="6:11" outlineLevel="1" x14ac:dyDescent="0.2">
      <c r="F595" s="54">
        <v>2024</v>
      </c>
      <c r="G595" s="54" t="s">
        <v>106</v>
      </c>
      <c r="H595" t="s">
        <v>76</v>
      </c>
      <c r="I595" t="s">
        <v>78</v>
      </c>
      <c r="J595" s="52">
        <v>3200</v>
      </c>
      <c r="K595" s="53">
        <v>0.7</v>
      </c>
    </row>
    <row r="596" spans="6:11" outlineLevel="1" x14ac:dyDescent="0.2">
      <c r="F596" s="54">
        <v>2024</v>
      </c>
      <c r="G596" s="54" t="s">
        <v>106</v>
      </c>
      <c r="H596" t="s">
        <v>85</v>
      </c>
      <c r="I596" t="s">
        <v>100</v>
      </c>
      <c r="J596" s="52">
        <v>1700</v>
      </c>
      <c r="K596" s="53">
        <v>0.85</v>
      </c>
    </row>
    <row r="597" spans="6:11" outlineLevel="1" x14ac:dyDescent="0.2">
      <c r="F597" s="54">
        <v>2023</v>
      </c>
      <c r="G597" s="54" t="s">
        <v>107</v>
      </c>
      <c r="H597" t="s">
        <v>85</v>
      </c>
      <c r="I597" t="s">
        <v>86</v>
      </c>
      <c r="J597" s="52">
        <v>1300</v>
      </c>
      <c r="K597" s="53">
        <v>0.7</v>
      </c>
    </row>
    <row r="598" spans="6:11" outlineLevel="1" x14ac:dyDescent="0.2">
      <c r="F598" s="54">
        <v>2022</v>
      </c>
      <c r="G598" s="54" t="s">
        <v>109</v>
      </c>
      <c r="H598" t="s">
        <v>85</v>
      </c>
      <c r="I598" t="s">
        <v>100</v>
      </c>
      <c r="J598" s="52">
        <v>200</v>
      </c>
      <c r="K598" s="53">
        <v>0.5</v>
      </c>
    </row>
    <row r="599" spans="6:11" outlineLevel="1" x14ac:dyDescent="0.2">
      <c r="F599" s="54">
        <v>2022</v>
      </c>
      <c r="G599" s="54" t="s">
        <v>109</v>
      </c>
      <c r="H599" t="s">
        <v>83</v>
      </c>
      <c r="I599" t="s">
        <v>89</v>
      </c>
      <c r="J599" s="52">
        <v>400</v>
      </c>
      <c r="K599" s="53">
        <v>0.35</v>
      </c>
    </row>
    <row r="600" spans="6:11" outlineLevel="1" x14ac:dyDescent="0.2">
      <c r="F600" s="54">
        <v>2023</v>
      </c>
      <c r="G600" s="54" t="s">
        <v>106</v>
      </c>
      <c r="H600" t="s">
        <v>85</v>
      </c>
      <c r="I600" t="s">
        <v>97</v>
      </c>
      <c r="J600" s="52">
        <v>2500</v>
      </c>
      <c r="K600" s="53">
        <v>0.2</v>
      </c>
    </row>
    <row r="601" spans="6:11" outlineLevel="1" x14ac:dyDescent="0.2">
      <c r="F601" s="54">
        <v>2022</v>
      </c>
      <c r="G601" s="54" t="s">
        <v>106</v>
      </c>
      <c r="H601" t="s">
        <v>76</v>
      </c>
      <c r="I601" t="s">
        <v>82</v>
      </c>
      <c r="J601" s="52">
        <v>1400</v>
      </c>
      <c r="K601" s="53">
        <v>0.65</v>
      </c>
    </row>
    <row r="602" spans="6:11" outlineLevel="1" x14ac:dyDescent="0.2">
      <c r="F602" s="54">
        <v>2024</v>
      </c>
      <c r="G602" s="54" t="s">
        <v>106</v>
      </c>
      <c r="H602" t="s">
        <v>85</v>
      </c>
      <c r="I602" t="s">
        <v>100</v>
      </c>
      <c r="J602" s="52">
        <v>1000</v>
      </c>
      <c r="K602" s="53">
        <v>0.15</v>
      </c>
    </row>
    <row r="603" spans="6:11" outlineLevel="1" x14ac:dyDescent="0.2">
      <c r="F603" s="54">
        <v>2022</v>
      </c>
      <c r="G603" s="54" t="s">
        <v>107</v>
      </c>
      <c r="H603" t="s">
        <v>85</v>
      </c>
      <c r="I603" t="s">
        <v>97</v>
      </c>
      <c r="J603" s="52">
        <v>3100</v>
      </c>
      <c r="K603" s="53">
        <v>0.8</v>
      </c>
    </row>
    <row r="604" spans="6:11" outlineLevel="1" x14ac:dyDescent="0.2">
      <c r="F604" s="54">
        <v>2023</v>
      </c>
      <c r="G604" s="54" t="s">
        <v>107</v>
      </c>
      <c r="H604" t="s">
        <v>76</v>
      </c>
      <c r="I604" t="s">
        <v>78</v>
      </c>
      <c r="J604" s="52">
        <v>2600</v>
      </c>
      <c r="K604" s="53">
        <v>0.75</v>
      </c>
    </row>
    <row r="605" spans="6:11" outlineLevel="1" x14ac:dyDescent="0.2">
      <c r="F605" s="54">
        <v>2022</v>
      </c>
      <c r="G605" s="54" t="s">
        <v>108</v>
      </c>
      <c r="H605" t="s">
        <v>83</v>
      </c>
      <c r="I605" t="s">
        <v>93</v>
      </c>
      <c r="J605" s="52">
        <v>2700</v>
      </c>
      <c r="K605" s="53">
        <v>0.65</v>
      </c>
    </row>
    <row r="606" spans="6:11" outlineLevel="1" x14ac:dyDescent="0.2">
      <c r="F606" s="54">
        <v>2022</v>
      </c>
      <c r="G606" s="54" t="s">
        <v>106</v>
      </c>
      <c r="H606" t="s">
        <v>83</v>
      </c>
      <c r="I606" t="s">
        <v>99</v>
      </c>
      <c r="J606" s="52">
        <v>200</v>
      </c>
      <c r="K606" s="53">
        <v>0.45</v>
      </c>
    </row>
    <row r="607" spans="6:11" outlineLevel="1" x14ac:dyDescent="0.2">
      <c r="F607" s="54">
        <v>2022</v>
      </c>
      <c r="G607" s="54" t="s">
        <v>107</v>
      </c>
      <c r="H607" t="s">
        <v>80</v>
      </c>
      <c r="I607" t="s">
        <v>87</v>
      </c>
      <c r="J607" s="52">
        <v>2600</v>
      </c>
      <c r="K607" s="53">
        <v>0.8</v>
      </c>
    </row>
    <row r="608" spans="6:11" outlineLevel="1" x14ac:dyDescent="0.2">
      <c r="F608" s="54">
        <v>2023</v>
      </c>
      <c r="G608" s="54" t="s">
        <v>106</v>
      </c>
      <c r="H608" t="s">
        <v>76</v>
      </c>
      <c r="I608" t="s">
        <v>78</v>
      </c>
      <c r="J608" s="52">
        <v>2000</v>
      </c>
      <c r="K608" s="53">
        <v>0.5</v>
      </c>
    </row>
    <row r="609" spans="6:11" outlineLevel="1" x14ac:dyDescent="0.2">
      <c r="F609" s="54">
        <v>2023</v>
      </c>
      <c r="G609" s="54" t="s">
        <v>107</v>
      </c>
      <c r="H609" t="s">
        <v>85</v>
      </c>
      <c r="I609" t="s">
        <v>100</v>
      </c>
      <c r="J609" s="52">
        <v>400</v>
      </c>
      <c r="K609" s="53">
        <v>0.4</v>
      </c>
    </row>
    <row r="610" spans="6:11" outlineLevel="1" x14ac:dyDescent="0.2">
      <c r="F610" s="54">
        <v>2024</v>
      </c>
      <c r="G610" s="54" t="s">
        <v>108</v>
      </c>
      <c r="H610" t="s">
        <v>80</v>
      </c>
      <c r="I610" t="s">
        <v>88</v>
      </c>
      <c r="J610" s="52">
        <v>1500</v>
      </c>
      <c r="K610" s="53">
        <v>0.9</v>
      </c>
    </row>
    <row r="611" spans="6:11" outlineLevel="1" x14ac:dyDescent="0.2">
      <c r="F611" s="54">
        <v>2023</v>
      </c>
      <c r="G611" s="54" t="s">
        <v>106</v>
      </c>
      <c r="H611" t="s">
        <v>85</v>
      </c>
      <c r="I611" t="s">
        <v>86</v>
      </c>
      <c r="J611" s="52">
        <v>900</v>
      </c>
      <c r="K611" s="53">
        <v>0.3</v>
      </c>
    </row>
    <row r="612" spans="6:11" outlineLevel="1" x14ac:dyDescent="0.2">
      <c r="F612" s="54">
        <v>2024</v>
      </c>
      <c r="G612" s="54" t="s">
        <v>107</v>
      </c>
      <c r="H612" t="s">
        <v>80</v>
      </c>
      <c r="I612" t="s">
        <v>103</v>
      </c>
      <c r="J612" s="52">
        <v>1000</v>
      </c>
      <c r="K612" s="53">
        <v>0.9</v>
      </c>
    </row>
    <row r="613" spans="6:11" outlineLevel="1" x14ac:dyDescent="0.2">
      <c r="F613" s="54">
        <v>2022</v>
      </c>
      <c r="G613" s="54" t="s">
        <v>108</v>
      </c>
      <c r="H613" t="s">
        <v>85</v>
      </c>
      <c r="I613" t="s">
        <v>86</v>
      </c>
      <c r="J613" s="52">
        <v>800</v>
      </c>
      <c r="K613" s="53">
        <v>0.35</v>
      </c>
    </row>
    <row r="614" spans="6:11" outlineLevel="1" x14ac:dyDescent="0.2">
      <c r="F614" s="54">
        <v>2023</v>
      </c>
      <c r="G614" s="54" t="s">
        <v>109</v>
      </c>
      <c r="H614" t="s">
        <v>85</v>
      </c>
      <c r="I614" t="s">
        <v>97</v>
      </c>
      <c r="J614" s="52">
        <v>1000</v>
      </c>
      <c r="K614" s="53">
        <v>0.45</v>
      </c>
    </row>
    <row r="615" spans="6:11" outlineLevel="1" x14ac:dyDescent="0.2">
      <c r="F615" s="54">
        <v>2024</v>
      </c>
      <c r="G615" s="54" t="s">
        <v>109</v>
      </c>
      <c r="H615" t="s">
        <v>85</v>
      </c>
      <c r="I615" t="s">
        <v>97</v>
      </c>
      <c r="J615" s="52">
        <v>1700</v>
      </c>
      <c r="K615" s="53">
        <v>0.5</v>
      </c>
    </row>
    <row r="616" spans="6:11" outlineLevel="1" x14ac:dyDescent="0.2">
      <c r="F616" s="54">
        <v>2022</v>
      </c>
      <c r="G616" s="54" t="s">
        <v>107</v>
      </c>
      <c r="H616" t="s">
        <v>80</v>
      </c>
      <c r="I616" t="s">
        <v>87</v>
      </c>
      <c r="J616" s="52">
        <v>1200</v>
      </c>
      <c r="K616" s="53">
        <v>0.85</v>
      </c>
    </row>
    <row r="617" spans="6:11" outlineLevel="1" x14ac:dyDescent="0.2">
      <c r="F617" s="54">
        <v>2022</v>
      </c>
      <c r="G617" s="54" t="s">
        <v>107</v>
      </c>
      <c r="H617" t="s">
        <v>80</v>
      </c>
      <c r="I617" t="s">
        <v>91</v>
      </c>
      <c r="J617" s="52">
        <v>3200</v>
      </c>
      <c r="K617" s="53">
        <v>0.45</v>
      </c>
    </row>
    <row r="618" spans="6:11" outlineLevel="1" x14ac:dyDescent="0.2">
      <c r="F618" s="54">
        <v>2023</v>
      </c>
      <c r="G618" s="54" t="s">
        <v>108</v>
      </c>
      <c r="H618" t="s">
        <v>80</v>
      </c>
      <c r="I618" t="s">
        <v>90</v>
      </c>
      <c r="J618" s="52">
        <v>1000</v>
      </c>
      <c r="K618" s="53">
        <v>0.7</v>
      </c>
    </row>
    <row r="619" spans="6:11" outlineLevel="1" x14ac:dyDescent="0.2">
      <c r="F619" s="54">
        <v>2023</v>
      </c>
      <c r="G619" s="54" t="s">
        <v>107</v>
      </c>
      <c r="H619" t="s">
        <v>83</v>
      </c>
      <c r="I619" t="s">
        <v>102</v>
      </c>
      <c r="J619" s="52">
        <v>600</v>
      </c>
      <c r="K619" s="53">
        <v>0.15</v>
      </c>
    </row>
    <row r="620" spans="6:11" outlineLevel="1" x14ac:dyDescent="0.2">
      <c r="F620" s="54">
        <v>2024</v>
      </c>
      <c r="G620" s="54" t="s">
        <v>107</v>
      </c>
      <c r="H620" t="s">
        <v>85</v>
      </c>
      <c r="I620" t="s">
        <v>86</v>
      </c>
      <c r="J620" s="52">
        <v>2800</v>
      </c>
      <c r="K620" s="53">
        <v>0.75</v>
      </c>
    </row>
    <row r="621" spans="6:11" outlineLevel="1" x14ac:dyDescent="0.2">
      <c r="F621" s="54">
        <v>2023</v>
      </c>
      <c r="G621" s="54" t="s">
        <v>109</v>
      </c>
      <c r="H621" t="s">
        <v>80</v>
      </c>
      <c r="I621" t="s">
        <v>91</v>
      </c>
      <c r="J621" s="52">
        <v>2100</v>
      </c>
      <c r="K621" s="53">
        <v>0.15</v>
      </c>
    </row>
    <row r="622" spans="6:11" outlineLevel="1" x14ac:dyDescent="0.2">
      <c r="F622" s="54">
        <v>2022</v>
      </c>
      <c r="G622" s="54" t="s">
        <v>108</v>
      </c>
      <c r="H622" t="s">
        <v>76</v>
      </c>
      <c r="I622" t="s">
        <v>78</v>
      </c>
      <c r="J622" s="52">
        <v>1200</v>
      </c>
      <c r="K622" s="53">
        <v>0.8</v>
      </c>
    </row>
    <row r="623" spans="6:11" outlineLevel="1" x14ac:dyDescent="0.2">
      <c r="F623" s="54">
        <v>2024</v>
      </c>
      <c r="G623" s="54" t="s">
        <v>107</v>
      </c>
      <c r="H623" t="s">
        <v>83</v>
      </c>
      <c r="I623" t="s">
        <v>102</v>
      </c>
      <c r="J623" s="52">
        <v>100</v>
      </c>
      <c r="K623" s="53">
        <v>0.85</v>
      </c>
    </row>
    <row r="624" spans="6:11" outlineLevel="1" x14ac:dyDescent="0.2">
      <c r="F624" s="54">
        <v>2023</v>
      </c>
      <c r="G624" s="54" t="s">
        <v>108</v>
      </c>
      <c r="H624" t="s">
        <v>85</v>
      </c>
      <c r="I624" t="s">
        <v>95</v>
      </c>
      <c r="J624" s="52">
        <v>2300</v>
      </c>
      <c r="K624" s="53">
        <v>0.15</v>
      </c>
    </row>
    <row r="625" spans="6:11" outlineLevel="1" x14ac:dyDescent="0.2">
      <c r="F625" s="54">
        <v>2022</v>
      </c>
      <c r="G625" s="54" t="s">
        <v>109</v>
      </c>
      <c r="H625" t="s">
        <v>76</v>
      </c>
      <c r="I625" t="s">
        <v>77</v>
      </c>
      <c r="J625" s="52">
        <v>3700</v>
      </c>
      <c r="K625" s="53">
        <v>0.4</v>
      </c>
    </row>
    <row r="626" spans="6:11" outlineLevel="1" x14ac:dyDescent="0.2">
      <c r="F626" s="54">
        <v>2024</v>
      </c>
      <c r="G626" s="54" t="s">
        <v>108</v>
      </c>
      <c r="H626" t="s">
        <v>76</v>
      </c>
      <c r="I626" t="s">
        <v>96</v>
      </c>
      <c r="J626" s="52">
        <v>1200</v>
      </c>
      <c r="K626" s="53">
        <v>0.95</v>
      </c>
    </row>
    <row r="627" spans="6:11" outlineLevel="1" x14ac:dyDescent="0.2">
      <c r="F627" s="54">
        <v>2024</v>
      </c>
      <c r="G627" s="54" t="s">
        <v>108</v>
      </c>
      <c r="H627" t="s">
        <v>76</v>
      </c>
      <c r="I627" t="s">
        <v>78</v>
      </c>
      <c r="J627" s="52">
        <v>2600</v>
      </c>
      <c r="K627" s="53">
        <v>0.35</v>
      </c>
    </row>
    <row r="628" spans="6:11" outlineLevel="1" x14ac:dyDescent="0.2">
      <c r="F628" s="54">
        <v>2022</v>
      </c>
      <c r="G628" s="54" t="s">
        <v>106</v>
      </c>
      <c r="H628" t="s">
        <v>80</v>
      </c>
      <c r="I628" t="s">
        <v>91</v>
      </c>
      <c r="J628" s="52">
        <v>1500</v>
      </c>
      <c r="K628" s="53">
        <v>1</v>
      </c>
    </row>
    <row r="629" spans="6:11" outlineLevel="1" x14ac:dyDescent="0.2">
      <c r="F629" s="54">
        <v>2022</v>
      </c>
      <c r="G629" s="54" t="s">
        <v>106</v>
      </c>
      <c r="H629" t="s">
        <v>80</v>
      </c>
      <c r="I629" t="s">
        <v>87</v>
      </c>
      <c r="J629" s="52">
        <v>2000</v>
      </c>
      <c r="K629" s="53">
        <v>0.1</v>
      </c>
    </row>
    <row r="630" spans="6:11" outlineLevel="1" x14ac:dyDescent="0.2">
      <c r="F630" s="54">
        <v>2022</v>
      </c>
      <c r="G630" s="54" t="s">
        <v>107</v>
      </c>
      <c r="H630" t="s">
        <v>85</v>
      </c>
      <c r="I630" t="s">
        <v>100</v>
      </c>
      <c r="J630" s="52">
        <v>700</v>
      </c>
      <c r="K630" s="53">
        <v>0.05</v>
      </c>
    </row>
    <row r="631" spans="6:11" outlineLevel="1" x14ac:dyDescent="0.2">
      <c r="F631" s="54">
        <v>2024</v>
      </c>
      <c r="G631" s="54" t="s">
        <v>109</v>
      </c>
      <c r="H631" t="s">
        <v>80</v>
      </c>
      <c r="I631" t="s">
        <v>91</v>
      </c>
      <c r="J631" s="52">
        <v>2600</v>
      </c>
      <c r="K631" s="53">
        <v>0.55000000000000004</v>
      </c>
    </row>
    <row r="632" spans="6:11" outlineLevel="1" x14ac:dyDescent="0.2">
      <c r="F632" s="54">
        <v>2022</v>
      </c>
      <c r="G632" s="54" t="s">
        <v>109</v>
      </c>
      <c r="H632" t="s">
        <v>85</v>
      </c>
      <c r="I632" t="s">
        <v>86</v>
      </c>
      <c r="J632" s="52">
        <v>2000</v>
      </c>
      <c r="K632" s="53">
        <v>1</v>
      </c>
    </row>
    <row r="633" spans="6:11" outlineLevel="1" x14ac:dyDescent="0.2">
      <c r="F633" s="54">
        <v>2024</v>
      </c>
      <c r="G633" s="54" t="s">
        <v>107</v>
      </c>
      <c r="H633" t="s">
        <v>85</v>
      </c>
      <c r="I633" t="s">
        <v>95</v>
      </c>
      <c r="J633" s="52">
        <v>1700</v>
      </c>
      <c r="K633" s="53">
        <v>0.55000000000000004</v>
      </c>
    </row>
    <row r="634" spans="6:11" outlineLevel="1" x14ac:dyDescent="0.2">
      <c r="F634" s="54">
        <v>2023</v>
      </c>
      <c r="G634" s="54" t="s">
        <v>107</v>
      </c>
      <c r="H634" t="s">
        <v>83</v>
      </c>
      <c r="I634" t="s">
        <v>84</v>
      </c>
      <c r="J634" s="52">
        <v>900</v>
      </c>
      <c r="K634" s="53">
        <v>1</v>
      </c>
    </row>
    <row r="635" spans="6:11" outlineLevel="1" x14ac:dyDescent="0.2">
      <c r="F635" s="54">
        <v>2022</v>
      </c>
      <c r="G635" s="54" t="s">
        <v>107</v>
      </c>
      <c r="H635" t="s">
        <v>83</v>
      </c>
      <c r="I635" t="s">
        <v>93</v>
      </c>
      <c r="J635" s="52">
        <v>3000</v>
      </c>
      <c r="K635" s="53">
        <v>0.35</v>
      </c>
    </row>
    <row r="636" spans="6:11" outlineLevel="1" x14ac:dyDescent="0.2">
      <c r="F636" s="54">
        <v>2022</v>
      </c>
      <c r="G636" s="54" t="s">
        <v>106</v>
      </c>
      <c r="H636" t="s">
        <v>83</v>
      </c>
      <c r="I636" t="s">
        <v>99</v>
      </c>
      <c r="J636" s="52">
        <v>900</v>
      </c>
      <c r="K636" s="53">
        <v>0.6</v>
      </c>
    </row>
    <row r="637" spans="6:11" outlineLevel="1" x14ac:dyDescent="0.2">
      <c r="F637" s="54">
        <v>2022</v>
      </c>
      <c r="G637" s="54" t="s">
        <v>108</v>
      </c>
      <c r="H637" t="s">
        <v>83</v>
      </c>
      <c r="I637" t="s">
        <v>93</v>
      </c>
      <c r="J637" s="52">
        <v>1300</v>
      </c>
      <c r="K637" s="53">
        <v>0.65</v>
      </c>
    </row>
    <row r="638" spans="6:11" outlineLevel="1" x14ac:dyDescent="0.2">
      <c r="F638" s="54">
        <v>2024</v>
      </c>
      <c r="G638" s="54" t="s">
        <v>109</v>
      </c>
      <c r="H638" t="s">
        <v>85</v>
      </c>
      <c r="I638" t="s">
        <v>100</v>
      </c>
      <c r="J638" s="52">
        <v>3300</v>
      </c>
      <c r="K638" s="53">
        <v>0.35</v>
      </c>
    </row>
    <row r="639" spans="6:11" outlineLevel="1" x14ac:dyDescent="0.2">
      <c r="F639" s="54">
        <v>2022</v>
      </c>
      <c r="G639" s="54" t="s">
        <v>108</v>
      </c>
      <c r="H639" t="s">
        <v>76</v>
      </c>
      <c r="I639" t="s">
        <v>77</v>
      </c>
      <c r="J639" s="52">
        <v>2900</v>
      </c>
      <c r="K639" s="53">
        <v>0.15</v>
      </c>
    </row>
    <row r="640" spans="6:11" outlineLevel="1" x14ac:dyDescent="0.2">
      <c r="F640" s="54">
        <v>2022</v>
      </c>
      <c r="G640" s="54" t="s">
        <v>108</v>
      </c>
      <c r="H640" t="s">
        <v>76</v>
      </c>
      <c r="I640" t="s">
        <v>92</v>
      </c>
      <c r="J640" s="52">
        <v>1200</v>
      </c>
      <c r="K640" s="53">
        <v>0.1</v>
      </c>
    </row>
    <row r="641" spans="6:11" outlineLevel="1" x14ac:dyDescent="0.2">
      <c r="F641" s="54">
        <v>2023</v>
      </c>
      <c r="G641" s="54" t="s">
        <v>107</v>
      </c>
      <c r="H641" t="s">
        <v>80</v>
      </c>
      <c r="I641" t="s">
        <v>91</v>
      </c>
      <c r="J641" s="52">
        <v>4000</v>
      </c>
      <c r="K641" s="53">
        <v>0.5</v>
      </c>
    </row>
    <row r="642" spans="6:11" outlineLevel="1" x14ac:dyDescent="0.2">
      <c r="F642" s="54">
        <v>2022</v>
      </c>
      <c r="G642" s="54" t="s">
        <v>107</v>
      </c>
      <c r="H642" t="s">
        <v>85</v>
      </c>
      <c r="I642" t="s">
        <v>97</v>
      </c>
      <c r="J642" s="52">
        <v>2300</v>
      </c>
      <c r="K642" s="53">
        <v>0.05</v>
      </c>
    </row>
    <row r="643" spans="6:11" outlineLevel="1" x14ac:dyDescent="0.2">
      <c r="F643" s="54">
        <v>2024</v>
      </c>
      <c r="G643" s="54" t="s">
        <v>108</v>
      </c>
      <c r="H643" t="s">
        <v>83</v>
      </c>
      <c r="I643" t="s">
        <v>84</v>
      </c>
      <c r="J643" s="52">
        <v>2500</v>
      </c>
      <c r="K643" s="53">
        <v>0.55000000000000004</v>
      </c>
    </row>
    <row r="644" spans="6:11" outlineLevel="1" x14ac:dyDescent="0.2">
      <c r="F644" s="54">
        <v>2023</v>
      </c>
      <c r="G644" s="54" t="s">
        <v>106</v>
      </c>
      <c r="H644" t="s">
        <v>85</v>
      </c>
      <c r="I644" t="s">
        <v>86</v>
      </c>
      <c r="J644" s="52">
        <v>4000</v>
      </c>
      <c r="K644" s="53">
        <v>0.3</v>
      </c>
    </row>
    <row r="645" spans="6:11" outlineLevel="1" x14ac:dyDescent="0.2">
      <c r="F645" s="54">
        <v>2022</v>
      </c>
      <c r="G645" s="54" t="s">
        <v>108</v>
      </c>
      <c r="H645" t="s">
        <v>80</v>
      </c>
      <c r="I645" t="s">
        <v>91</v>
      </c>
      <c r="J645" s="52">
        <v>2100</v>
      </c>
      <c r="K645" s="53">
        <v>0.15</v>
      </c>
    </row>
    <row r="646" spans="6:11" outlineLevel="1" x14ac:dyDescent="0.2">
      <c r="F646" s="54">
        <v>2024</v>
      </c>
      <c r="G646" s="54" t="s">
        <v>108</v>
      </c>
      <c r="H646" t="s">
        <v>83</v>
      </c>
      <c r="I646" t="s">
        <v>93</v>
      </c>
      <c r="J646" s="52">
        <v>3800</v>
      </c>
      <c r="K646" s="53">
        <v>0.7</v>
      </c>
    </row>
    <row r="647" spans="6:11" outlineLevel="1" x14ac:dyDescent="0.2">
      <c r="F647" s="54">
        <v>2024</v>
      </c>
      <c r="G647" s="54" t="s">
        <v>106</v>
      </c>
      <c r="H647" t="s">
        <v>80</v>
      </c>
      <c r="I647" t="s">
        <v>103</v>
      </c>
      <c r="J647" s="52">
        <v>2600</v>
      </c>
      <c r="K647" s="53">
        <v>0.5</v>
      </c>
    </row>
    <row r="648" spans="6:11" outlineLevel="1" x14ac:dyDescent="0.2">
      <c r="F648" s="54">
        <v>2024</v>
      </c>
      <c r="G648" s="54" t="s">
        <v>107</v>
      </c>
      <c r="H648" t="s">
        <v>85</v>
      </c>
      <c r="I648" t="s">
        <v>100</v>
      </c>
      <c r="J648" s="52">
        <v>2300</v>
      </c>
      <c r="K648" s="53">
        <v>0.3</v>
      </c>
    </row>
    <row r="649" spans="6:11" outlineLevel="1" x14ac:dyDescent="0.2">
      <c r="F649" s="54">
        <v>2023</v>
      </c>
      <c r="G649" s="54" t="s">
        <v>108</v>
      </c>
      <c r="H649" t="s">
        <v>83</v>
      </c>
      <c r="I649" t="s">
        <v>89</v>
      </c>
      <c r="J649" s="52">
        <v>100</v>
      </c>
      <c r="K649" s="53">
        <v>0.1</v>
      </c>
    </row>
    <row r="650" spans="6:11" outlineLevel="1" x14ac:dyDescent="0.2">
      <c r="F650" s="54">
        <v>2023</v>
      </c>
      <c r="G650" s="54" t="s">
        <v>108</v>
      </c>
      <c r="H650" t="s">
        <v>83</v>
      </c>
      <c r="I650" t="s">
        <v>102</v>
      </c>
      <c r="J650" s="52">
        <v>200</v>
      </c>
      <c r="K650" s="53">
        <v>0.25</v>
      </c>
    </row>
    <row r="651" spans="6:11" outlineLevel="1" x14ac:dyDescent="0.2">
      <c r="F651" s="54">
        <v>2023</v>
      </c>
      <c r="G651" s="54" t="s">
        <v>107</v>
      </c>
      <c r="H651" t="s">
        <v>85</v>
      </c>
      <c r="I651" t="s">
        <v>100</v>
      </c>
      <c r="J651" s="52">
        <v>3600</v>
      </c>
      <c r="K651" s="53">
        <v>0.05</v>
      </c>
    </row>
    <row r="652" spans="6:11" outlineLevel="1" x14ac:dyDescent="0.2">
      <c r="F652" s="54">
        <v>2024</v>
      </c>
      <c r="G652" s="54" t="s">
        <v>106</v>
      </c>
      <c r="H652" t="s">
        <v>85</v>
      </c>
      <c r="I652" t="s">
        <v>97</v>
      </c>
      <c r="J652" s="52">
        <v>2700</v>
      </c>
      <c r="K652" s="53">
        <v>0.75</v>
      </c>
    </row>
    <row r="653" spans="6:11" outlineLevel="1" x14ac:dyDescent="0.2">
      <c r="F653" s="54">
        <v>2022</v>
      </c>
      <c r="G653" s="54" t="s">
        <v>106</v>
      </c>
      <c r="H653" t="s">
        <v>83</v>
      </c>
      <c r="I653" t="s">
        <v>84</v>
      </c>
      <c r="J653" s="52">
        <v>2500</v>
      </c>
      <c r="K653" s="53">
        <v>0.25</v>
      </c>
    </row>
    <row r="654" spans="6:11" outlineLevel="1" x14ac:dyDescent="0.2">
      <c r="F654" s="54">
        <v>2024</v>
      </c>
      <c r="G654" s="54" t="s">
        <v>109</v>
      </c>
      <c r="H654" t="s">
        <v>80</v>
      </c>
      <c r="I654" t="s">
        <v>90</v>
      </c>
      <c r="J654" s="52">
        <v>2800</v>
      </c>
      <c r="K654" s="53">
        <v>0.55000000000000004</v>
      </c>
    </row>
    <row r="655" spans="6:11" outlineLevel="1" x14ac:dyDescent="0.2">
      <c r="F655" s="54">
        <v>2022</v>
      </c>
      <c r="G655" s="54" t="s">
        <v>109</v>
      </c>
      <c r="H655" t="s">
        <v>80</v>
      </c>
      <c r="I655" t="s">
        <v>90</v>
      </c>
      <c r="J655" s="52">
        <v>2000</v>
      </c>
      <c r="K655" s="53">
        <v>0.5</v>
      </c>
    </row>
    <row r="656" spans="6:11" outlineLevel="1" x14ac:dyDescent="0.2">
      <c r="F656" s="54">
        <v>2023</v>
      </c>
      <c r="G656" s="54" t="s">
        <v>108</v>
      </c>
      <c r="H656" t="s">
        <v>85</v>
      </c>
      <c r="I656" t="s">
        <v>97</v>
      </c>
      <c r="J656" s="52">
        <v>3000</v>
      </c>
      <c r="K656" s="53">
        <v>0.55000000000000004</v>
      </c>
    </row>
    <row r="657" spans="6:11" outlineLevel="1" x14ac:dyDescent="0.2">
      <c r="F657" s="54">
        <v>2022</v>
      </c>
      <c r="G657" s="54" t="s">
        <v>107</v>
      </c>
      <c r="H657" t="s">
        <v>76</v>
      </c>
      <c r="I657" t="s">
        <v>98</v>
      </c>
      <c r="J657" s="52">
        <v>1300</v>
      </c>
      <c r="K657" s="53">
        <v>0.05</v>
      </c>
    </row>
    <row r="658" spans="6:11" outlineLevel="1" x14ac:dyDescent="0.2">
      <c r="F658" s="54">
        <v>2024</v>
      </c>
      <c r="G658" s="54" t="s">
        <v>109</v>
      </c>
      <c r="H658" t="s">
        <v>83</v>
      </c>
      <c r="I658" t="s">
        <v>89</v>
      </c>
      <c r="J658" s="52">
        <v>3900</v>
      </c>
      <c r="K658" s="53">
        <v>0.55000000000000004</v>
      </c>
    </row>
    <row r="659" spans="6:11" outlineLevel="1" x14ac:dyDescent="0.2">
      <c r="F659" s="54">
        <v>2023</v>
      </c>
      <c r="G659" s="54" t="s">
        <v>107</v>
      </c>
      <c r="H659" t="s">
        <v>85</v>
      </c>
      <c r="I659" t="s">
        <v>97</v>
      </c>
      <c r="J659" s="52">
        <v>2400</v>
      </c>
      <c r="K659" s="53">
        <v>0.35</v>
      </c>
    </row>
    <row r="660" spans="6:11" outlineLevel="1" x14ac:dyDescent="0.2">
      <c r="F660" s="54">
        <v>2022</v>
      </c>
      <c r="G660" s="54" t="s">
        <v>108</v>
      </c>
      <c r="H660" t="s">
        <v>80</v>
      </c>
      <c r="I660" t="s">
        <v>104</v>
      </c>
      <c r="J660" s="52">
        <v>1700</v>
      </c>
      <c r="K660" s="53">
        <v>0.5</v>
      </c>
    </row>
    <row r="661" spans="6:11" outlineLevel="1" x14ac:dyDescent="0.2">
      <c r="F661" s="54">
        <v>2023</v>
      </c>
      <c r="G661" s="54" t="s">
        <v>109</v>
      </c>
      <c r="H661" t="s">
        <v>76</v>
      </c>
      <c r="I661" t="s">
        <v>98</v>
      </c>
      <c r="J661" s="52">
        <v>100</v>
      </c>
      <c r="K661" s="53">
        <v>0.7</v>
      </c>
    </row>
    <row r="662" spans="6:11" outlineLevel="1" x14ac:dyDescent="0.2">
      <c r="F662" s="54">
        <v>2024</v>
      </c>
      <c r="G662" s="54" t="s">
        <v>108</v>
      </c>
      <c r="H662" t="s">
        <v>85</v>
      </c>
      <c r="I662" t="s">
        <v>100</v>
      </c>
      <c r="J662" s="52">
        <v>800</v>
      </c>
      <c r="K662" s="53">
        <v>0.95</v>
      </c>
    </row>
    <row r="663" spans="6:11" outlineLevel="1" x14ac:dyDescent="0.2">
      <c r="F663" s="54">
        <v>2022</v>
      </c>
      <c r="G663" s="54" t="s">
        <v>106</v>
      </c>
      <c r="H663" t="s">
        <v>83</v>
      </c>
      <c r="I663" t="s">
        <v>89</v>
      </c>
      <c r="J663" s="52">
        <v>3700</v>
      </c>
      <c r="K663" s="53">
        <v>0.15</v>
      </c>
    </row>
    <row r="664" spans="6:11" outlineLevel="1" x14ac:dyDescent="0.2">
      <c r="F664" s="54">
        <v>2023</v>
      </c>
      <c r="G664" s="54" t="s">
        <v>108</v>
      </c>
      <c r="H664" t="s">
        <v>85</v>
      </c>
      <c r="I664" t="s">
        <v>95</v>
      </c>
      <c r="J664" s="52">
        <v>1000</v>
      </c>
      <c r="K664" s="53">
        <v>0.55000000000000004</v>
      </c>
    </row>
    <row r="665" spans="6:11" outlineLevel="1" x14ac:dyDescent="0.2">
      <c r="F665" s="54">
        <v>2022</v>
      </c>
      <c r="G665" s="54" t="s">
        <v>107</v>
      </c>
      <c r="H665" t="s">
        <v>85</v>
      </c>
      <c r="I665" t="s">
        <v>95</v>
      </c>
      <c r="J665" s="52">
        <v>3000</v>
      </c>
      <c r="K665" s="53">
        <v>0.1</v>
      </c>
    </row>
    <row r="666" spans="6:11" outlineLevel="1" x14ac:dyDescent="0.2">
      <c r="F666" s="54">
        <v>2022</v>
      </c>
      <c r="G666" s="54" t="s">
        <v>109</v>
      </c>
      <c r="H666" t="s">
        <v>85</v>
      </c>
      <c r="I666" t="s">
        <v>100</v>
      </c>
      <c r="J666" s="52">
        <v>1700</v>
      </c>
      <c r="K666" s="53">
        <v>0.05</v>
      </c>
    </row>
    <row r="667" spans="6:11" outlineLevel="1" x14ac:dyDescent="0.2">
      <c r="F667" s="54">
        <v>2022</v>
      </c>
      <c r="G667" s="54" t="s">
        <v>109</v>
      </c>
      <c r="H667" t="s">
        <v>83</v>
      </c>
      <c r="I667" t="s">
        <v>99</v>
      </c>
      <c r="J667" s="52">
        <v>2700</v>
      </c>
      <c r="K667" s="53">
        <v>0.7</v>
      </c>
    </row>
    <row r="668" spans="6:11" outlineLevel="1" x14ac:dyDescent="0.2">
      <c r="F668" s="54">
        <v>2024</v>
      </c>
      <c r="G668" s="54" t="s">
        <v>106</v>
      </c>
      <c r="H668" t="s">
        <v>80</v>
      </c>
      <c r="I668" t="s">
        <v>88</v>
      </c>
      <c r="J668" s="52">
        <v>1900</v>
      </c>
      <c r="K668" s="53">
        <v>0.85</v>
      </c>
    </row>
    <row r="669" spans="6:11" outlineLevel="1" x14ac:dyDescent="0.2">
      <c r="F669" s="54">
        <v>2022</v>
      </c>
      <c r="G669" s="54" t="s">
        <v>107</v>
      </c>
      <c r="H669" t="s">
        <v>85</v>
      </c>
      <c r="I669" t="s">
        <v>95</v>
      </c>
      <c r="J669" s="52">
        <v>2700</v>
      </c>
      <c r="K669" s="53">
        <v>0.7</v>
      </c>
    </row>
    <row r="670" spans="6:11" outlineLevel="1" x14ac:dyDescent="0.2">
      <c r="F670" s="54">
        <v>2023</v>
      </c>
      <c r="G670" s="54" t="s">
        <v>109</v>
      </c>
      <c r="H670" t="s">
        <v>80</v>
      </c>
      <c r="I670" t="s">
        <v>87</v>
      </c>
      <c r="J670" s="52">
        <v>200</v>
      </c>
      <c r="K670" s="53">
        <v>0.75</v>
      </c>
    </row>
    <row r="671" spans="6:11" outlineLevel="1" x14ac:dyDescent="0.2">
      <c r="F671" s="54">
        <v>2022</v>
      </c>
      <c r="G671" s="54" t="s">
        <v>106</v>
      </c>
      <c r="H671" t="s">
        <v>80</v>
      </c>
      <c r="I671" t="s">
        <v>103</v>
      </c>
      <c r="J671" s="52">
        <v>2200</v>
      </c>
      <c r="K671" s="53">
        <v>0.25</v>
      </c>
    </row>
    <row r="672" spans="6:11" outlineLevel="1" x14ac:dyDescent="0.2">
      <c r="F672" s="54">
        <v>2022</v>
      </c>
      <c r="G672" s="54" t="s">
        <v>107</v>
      </c>
      <c r="H672" t="s">
        <v>76</v>
      </c>
      <c r="I672" t="s">
        <v>78</v>
      </c>
      <c r="J672" s="52">
        <v>1200</v>
      </c>
      <c r="K672" s="53">
        <v>0.55000000000000004</v>
      </c>
    </row>
    <row r="673" spans="6:11" outlineLevel="1" x14ac:dyDescent="0.2">
      <c r="F673" s="54">
        <v>2022</v>
      </c>
      <c r="G673" s="54" t="s">
        <v>107</v>
      </c>
      <c r="H673" t="s">
        <v>83</v>
      </c>
      <c r="I673" t="s">
        <v>89</v>
      </c>
      <c r="J673" s="52">
        <v>2000</v>
      </c>
      <c r="K673" s="53">
        <v>0.75</v>
      </c>
    </row>
    <row r="674" spans="6:11" outlineLevel="1" x14ac:dyDescent="0.2">
      <c r="F674" s="54">
        <v>2024</v>
      </c>
      <c r="G674" s="54" t="s">
        <v>106</v>
      </c>
      <c r="H674" t="s">
        <v>85</v>
      </c>
      <c r="I674" t="s">
        <v>100</v>
      </c>
      <c r="J674" s="52">
        <v>1900</v>
      </c>
      <c r="K674" s="53">
        <v>0.85</v>
      </c>
    </row>
    <row r="675" spans="6:11" outlineLevel="1" x14ac:dyDescent="0.2">
      <c r="F675" s="54">
        <v>2022</v>
      </c>
      <c r="G675" s="54" t="s">
        <v>107</v>
      </c>
      <c r="H675" t="s">
        <v>85</v>
      </c>
      <c r="I675" t="s">
        <v>97</v>
      </c>
      <c r="J675" s="52">
        <v>800</v>
      </c>
      <c r="K675" s="53">
        <v>0.05</v>
      </c>
    </row>
    <row r="676" spans="6:11" outlineLevel="1" x14ac:dyDescent="0.2">
      <c r="F676" s="54">
        <v>2024</v>
      </c>
      <c r="G676" s="54" t="s">
        <v>106</v>
      </c>
      <c r="H676" t="s">
        <v>76</v>
      </c>
      <c r="I676" t="s">
        <v>92</v>
      </c>
      <c r="J676" s="52">
        <v>400</v>
      </c>
      <c r="K676" s="53">
        <v>0.6</v>
      </c>
    </row>
    <row r="677" spans="6:11" outlineLevel="1" x14ac:dyDescent="0.2">
      <c r="F677" s="54">
        <v>2024</v>
      </c>
      <c r="G677" s="54" t="s">
        <v>106</v>
      </c>
      <c r="H677" t="s">
        <v>76</v>
      </c>
      <c r="I677" t="s">
        <v>79</v>
      </c>
      <c r="J677" s="52">
        <v>1700</v>
      </c>
      <c r="K677" s="53">
        <v>0.9</v>
      </c>
    </row>
    <row r="678" spans="6:11" outlineLevel="1" x14ac:dyDescent="0.2">
      <c r="F678" s="54">
        <v>2023</v>
      </c>
      <c r="G678" s="54" t="s">
        <v>106</v>
      </c>
      <c r="H678" t="s">
        <v>85</v>
      </c>
      <c r="I678" t="s">
        <v>100</v>
      </c>
      <c r="J678" s="52">
        <v>3500</v>
      </c>
      <c r="K678" s="53">
        <v>0.6</v>
      </c>
    </row>
    <row r="679" spans="6:11" outlineLevel="1" x14ac:dyDescent="0.2">
      <c r="F679" s="54">
        <v>2022</v>
      </c>
      <c r="G679" s="54" t="s">
        <v>107</v>
      </c>
      <c r="H679" t="s">
        <v>85</v>
      </c>
      <c r="I679" t="s">
        <v>100</v>
      </c>
      <c r="J679" s="52">
        <v>2100</v>
      </c>
      <c r="K679" s="53">
        <v>0.5</v>
      </c>
    </row>
    <row r="680" spans="6:11" outlineLevel="1" x14ac:dyDescent="0.2">
      <c r="F680" s="54">
        <v>2024</v>
      </c>
      <c r="G680" s="54" t="s">
        <v>106</v>
      </c>
      <c r="H680" t="s">
        <v>83</v>
      </c>
      <c r="I680" t="s">
        <v>94</v>
      </c>
      <c r="J680" s="52">
        <v>1100</v>
      </c>
      <c r="K680" s="53">
        <v>0.2</v>
      </c>
    </row>
    <row r="681" spans="6:11" outlineLevel="1" x14ac:dyDescent="0.2">
      <c r="F681" s="54">
        <v>2024</v>
      </c>
      <c r="G681" s="54" t="s">
        <v>106</v>
      </c>
      <c r="H681" t="s">
        <v>76</v>
      </c>
      <c r="I681" t="s">
        <v>92</v>
      </c>
      <c r="J681" s="52">
        <v>2000</v>
      </c>
      <c r="K681" s="53">
        <v>0.05</v>
      </c>
    </row>
    <row r="682" spans="6:11" outlineLevel="1" x14ac:dyDescent="0.2">
      <c r="F682" s="54">
        <v>2024</v>
      </c>
      <c r="G682" s="54" t="s">
        <v>107</v>
      </c>
      <c r="H682" t="s">
        <v>85</v>
      </c>
      <c r="I682" t="s">
        <v>95</v>
      </c>
      <c r="J682" s="52">
        <v>3000</v>
      </c>
      <c r="K682" s="53">
        <v>0.5</v>
      </c>
    </row>
    <row r="683" spans="6:11" outlineLevel="1" x14ac:dyDescent="0.2">
      <c r="F683" s="54">
        <v>2023</v>
      </c>
      <c r="G683" s="54" t="s">
        <v>107</v>
      </c>
      <c r="H683" t="s">
        <v>83</v>
      </c>
      <c r="I683" t="s">
        <v>93</v>
      </c>
      <c r="J683" s="52">
        <v>700</v>
      </c>
      <c r="K683" s="53">
        <v>0.95</v>
      </c>
    </row>
    <row r="684" spans="6:11" outlineLevel="1" x14ac:dyDescent="0.2">
      <c r="F684" s="54">
        <v>2024</v>
      </c>
      <c r="G684" s="54" t="s">
        <v>109</v>
      </c>
      <c r="H684" t="s">
        <v>85</v>
      </c>
      <c r="I684" t="s">
        <v>97</v>
      </c>
      <c r="J684" s="52">
        <v>2800</v>
      </c>
      <c r="K684" s="53">
        <v>0.4</v>
      </c>
    </row>
    <row r="685" spans="6:11" outlineLevel="1" x14ac:dyDescent="0.2">
      <c r="F685" s="54">
        <v>2024</v>
      </c>
      <c r="G685" s="54" t="s">
        <v>109</v>
      </c>
      <c r="H685" t="s">
        <v>85</v>
      </c>
      <c r="I685" t="s">
        <v>100</v>
      </c>
      <c r="J685" s="52">
        <v>2000</v>
      </c>
      <c r="K685" s="53">
        <v>0.8</v>
      </c>
    </row>
    <row r="686" spans="6:11" outlineLevel="1" x14ac:dyDescent="0.2">
      <c r="F686" s="54">
        <v>2023</v>
      </c>
      <c r="G686" s="54" t="s">
        <v>109</v>
      </c>
      <c r="H686" t="s">
        <v>83</v>
      </c>
      <c r="I686" t="s">
        <v>94</v>
      </c>
      <c r="J686" s="52">
        <v>600</v>
      </c>
      <c r="K686" s="53">
        <v>0.9</v>
      </c>
    </row>
    <row r="687" spans="6:11" outlineLevel="1" x14ac:dyDescent="0.2">
      <c r="F687" s="54">
        <v>2022</v>
      </c>
      <c r="G687" s="54" t="s">
        <v>108</v>
      </c>
      <c r="H687" t="s">
        <v>80</v>
      </c>
      <c r="I687" t="s">
        <v>88</v>
      </c>
      <c r="J687" s="52">
        <v>1400</v>
      </c>
      <c r="K687" s="53">
        <v>0.5</v>
      </c>
    </row>
    <row r="688" spans="6:11" outlineLevel="1" x14ac:dyDescent="0.2">
      <c r="F688" s="54">
        <v>2023</v>
      </c>
      <c r="G688" s="54" t="s">
        <v>108</v>
      </c>
      <c r="H688" t="s">
        <v>85</v>
      </c>
      <c r="I688" t="s">
        <v>86</v>
      </c>
      <c r="J688" s="52">
        <v>2100</v>
      </c>
      <c r="K688" s="53">
        <v>0.9</v>
      </c>
    </row>
    <row r="689" spans="6:11" outlineLevel="1" x14ac:dyDescent="0.2">
      <c r="F689" s="54">
        <v>2022</v>
      </c>
      <c r="G689" s="54" t="s">
        <v>106</v>
      </c>
      <c r="H689" t="s">
        <v>76</v>
      </c>
      <c r="I689" t="s">
        <v>92</v>
      </c>
      <c r="J689" s="52">
        <v>3800</v>
      </c>
      <c r="K689" s="53">
        <v>0.6</v>
      </c>
    </row>
    <row r="690" spans="6:11" outlineLevel="1" x14ac:dyDescent="0.2">
      <c r="F690" s="54">
        <v>2024</v>
      </c>
      <c r="G690" s="54" t="s">
        <v>109</v>
      </c>
      <c r="H690" t="s">
        <v>76</v>
      </c>
      <c r="I690" t="s">
        <v>79</v>
      </c>
      <c r="J690" s="52">
        <v>2600</v>
      </c>
      <c r="K690" s="53">
        <v>0.1</v>
      </c>
    </row>
    <row r="691" spans="6:11" outlineLevel="1" x14ac:dyDescent="0.2">
      <c r="F691" s="54">
        <v>2024</v>
      </c>
      <c r="G691" s="54" t="s">
        <v>109</v>
      </c>
      <c r="H691" t="s">
        <v>83</v>
      </c>
      <c r="I691" t="s">
        <v>102</v>
      </c>
      <c r="J691" s="52">
        <v>100</v>
      </c>
      <c r="K691" s="53">
        <v>0.5</v>
      </c>
    </row>
    <row r="692" spans="6:11" outlineLevel="1" x14ac:dyDescent="0.2">
      <c r="F692" s="54">
        <v>2024</v>
      </c>
      <c r="G692" s="54" t="s">
        <v>109</v>
      </c>
      <c r="H692" t="s">
        <v>80</v>
      </c>
      <c r="I692" t="s">
        <v>103</v>
      </c>
      <c r="J692" s="52">
        <v>400</v>
      </c>
      <c r="K692" s="53">
        <v>0.45</v>
      </c>
    </row>
    <row r="693" spans="6:11" outlineLevel="1" x14ac:dyDescent="0.2">
      <c r="F693" s="54">
        <v>2022</v>
      </c>
      <c r="G693" s="54" t="s">
        <v>106</v>
      </c>
      <c r="H693" t="s">
        <v>85</v>
      </c>
      <c r="I693" t="s">
        <v>86</v>
      </c>
      <c r="J693" s="52">
        <v>1000</v>
      </c>
      <c r="K693" s="53">
        <v>0.75</v>
      </c>
    </row>
    <row r="694" spans="6:11" outlineLevel="1" x14ac:dyDescent="0.2">
      <c r="F694" s="54">
        <v>2023</v>
      </c>
      <c r="G694" s="54" t="s">
        <v>106</v>
      </c>
      <c r="H694" t="s">
        <v>80</v>
      </c>
      <c r="I694" t="s">
        <v>88</v>
      </c>
      <c r="J694" s="52">
        <v>1500</v>
      </c>
      <c r="K694" s="53">
        <v>0.5</v>
      </c>
    </row>
    <row r="695" spans="6:11" outlineLevel="1" x14ac:dyDescent="0.2">
      <c r="F695" s="54">
        <v>2024</v>
      </c>
      <c r="G695" s="54" t="s">
        <v>108</v>
      </c>
      <c r="H695" t="s">
        <v>80</v>
      </c>
      <c r="I695" t="s">
        <v>104</v>
      </c>
      <c r="J695" s="52">
        <v>2300</v>
      </c>
      <c r="K695" s="53">
        <v>0.2</v>
      </c>
    </row>
    <row r="696" spans="6:11" outlineLevel="1" x14ac:dyDescent="0.2">
      <c r="F696" s="54">
        <v>2022</v>
      </c>
      <c r="G696" s="54" t="s">
        <v>107</v>
      </c>
      <c r="H696" t="s">
        <v>76</v>
      </c>
      <c r="I696" t="s">
        <v>78</v>
      </c>
      <c r="J696" s="52">
        <v>2300</v>
      </c>
      <c r="K696" s="53">
        <v>0.75</v>
      </c>
    </row>
    <row r="697" spans="6:11" outlineLevel="1" x14ac:dyDescent="0.2">
      <c r="F697" s="54">
        <v>2023</v>
      </c>
      <c r="G697" s="54" t="s">
        <v>107</v>
      </c>
      <c r="H697" t="s">
        <v>85</v>
      </c>
      <c r="I697" t="s">
        <v>86</v>
      </c>
      <c r="J697" s="52">
        <v>2000</v>
      </c>
      <c r="K697" s="53">
        <v>0.1</v>
      </c>
    </row>
    <row r="698" spans="6:11" outlineLevel="1" x14ac:dyDescent="0.2">
      <c r="F698" s="54">
        <v>2023</v>
      </c>
      <c r="G698" s="54" t="s">
        <v>106</v>
      </c>
      <c r="H698" t="s">
        <v>76</v>
      </c>
      <c r="I698" t="s">
        <v>77</v>
      </c>
      <c r="J698" s="52">
        <v>200</v>
      </c>
      <c r="K698" s="53">
        <v>0.55000000000000004</v>
      </c>
    </row>
    <row r="699" spans="6:11" outlineLevel="1" x14ac:dyDescent="0.2">
      <c r="F699" s="54">
        <v>2022</v>
      </c>
      <c r="G699" s="54" t="s">
        <v>106</v>
      </c>
      <c r="H699" t="s">
        <v>80</v>
      </c>
      <c r="I699" t="s">
        <v>90</v>
      </c>
      <c r="J699" s="52">
        <v>2800</v>
      </c>
      <c r="K699" s="53">
        <v>0.6</v>
      </c>
    </row>
    <row r="700" spans="6:11" outlineLevel="1" x14ac:dyDescent="0.2">
      <c r="F700" s="54">
        <v>2024</v>
      </c>
      <c r="G700" s="54" t="s">
        <v>109</v>
      </c>
      <c r="H700" t="s">
        <v>85</v>
      </c>
      <c r="I700" t="s">
        <v>86</v>
      </c>
      <c r="J700" s="52">
        <v>3600</v>
      </c>
      <c r="K700" s="53">
        <v>0.05</v>
      </c>
    </row>
    <row r="701" spans="6:11" outlineLevel="1" x14ac:dyDescent="0.2">
      <c r="F701" s="54">
        <v>2023</v>
      </c>
      <c r="G701" s="54" t="s">
        <v>109</v>
      </c>
      <c r="H701" t="s">
        <v>76</v>
      </c>
      <c r="I701" t="s">
        <v>82</v>
      </c>
      <c r="J701" s="52">
        <v>2600</v>
      </c>
      <c r="K701" s="53">
        <v>1</v>
      </c>
    </row>
    <row r="702" spans="6:11" outlineLevel="1" x14ac:dyDescent="0.2">
      <c r="F702" s="54">
        <v>2022</v>
      </c>
      <c r="G702" s="54" t="s">
        <v>108</v>
      </c>
      <c r="H702" t="s">
        <v>85</v>
      </c>
      <c r="I702" t="s">
        <v>86</v>
      </c>
      <c r="J702" s="52">
        <v>1300</v>
      </c>
      <c r="K702" s="53">
        <v>0.8</v>
      </c>
    </row>
    <row r="703" spans="6:11" outlineLevel="1" x14ac:dyDescent="0.2">
      <c r="F703" s="54">
        <v>2023</v>
      </c>
      <c r="G703" s="54" t="s">
        <v>106</v>
      </c>
      <c r="H703" t="s">
        <v>85</v>
      </c>
      <c r="I703" t="s">
        <v>95</v>
      </c>
      <c r="J703" s="52">
        <v>200</v>
      </c>
      <c r="K703" s="53">
        <v>0.85</v>
      </c>
    </row>
    <row r="704" spans="6:11" outlineLevel="1" x14ac:dyDescent="0.2">
      <c r="F704" s="54">
        <v>2023</v>
      </c>
      <c r="G704" s="54" t="s">
        <v>109</v>
      </c>
      <c r="H704" t="s">
        <v>85</v>
      </c>
      <c r="I704" t="s">
        <v>95</v>
      </c>
      <c r="J704" s="52">
        <v>2000</v>
      </c>
      <c r="K704" s="53">
        <v>0.25</v>
      </c>
    </row>
    <row r="705" spans="6:11" outlineLevel="1" x14ac:dyDescent="0.2">
      <c r="F705" s="54">
        <v>2023</v>
      </c>
      <c r="G705" s="54" t="s">
        <v>106</v>
      </c>
      <c r="H705" t="s">
        <v>85</v>
      </c>
      <c r="I705" t="s">
        <v>100</v>
      </c>
      <c r="J705" s="52">
        <v>800</v>
      </c>
      <c r="K705" s="53">
        <v>0.35</v>
      </c>
    </row>
    <row r="706" spans="6:11" outlineLevel="1" x14ac:dyDescent="0.2">
      <c r="F706" s="54">
        <v>2022</v>
      </c>
      <c r="G706" s="54" t="s">
        <v>108</v>
      </c>
      <c r="H706" t="s">
        <v>76</v>
      </c>
      <c r="I706" t="s">
        <v>92</v>
      </c>
      <c r="J706" s="52">
        <v>3600</v>
      </c>
      <c r="K706" s="53">
        <v>0.9</v>
      </c>
    </row>
    <row r="707" spans="6:11" outlineLevel="1" x14ac:dyDescent="0.2">
      <c r="F707" s="54">
        <v>2023</v>
      </c>
      <c r="G707" s="54" t="s">
        <v>107</v>
      </c>
      <c r="H707" t="s">
        <v>85</v>
      </c>
      <c r="I707" t="s">
        <v>97</v>
      </c>
      <c r="J707" s="52">
        <v>100</v>
      </c>
      <c r="K707" s="53">
        <v>0.1</v>
      </c>
    </row>
    <row r="708" spans="6:11" outlineLevel="1" x14ac:dyDescent="0.2">
      <c r="F708" s="54">
        <v>2023</v>
      </c>
      <c r="G708" s="54" t="s">
        <v>107</v>
      </c>
      <c r="H708" t="s">
        <v>83</v>
      </c>
      <c r="I708" t="s">
        <v>84</v>
      </c>
      <c r="J708" s="52">
        <v>2000</v>
      </c>
      <c r="K708" s="53">
        <v>0.45</v>
      </c>
    </row>
    <row r="709" spans="6:11" outlineLevel="1" x14ac:dyDescent="0.2">
      <c r="F709" s="54">
        <v>2023</v>
      </c>
      <c r="G709" s="54" t="s">
        <v>107</v>
      </c>
      <c r="H709" t="s">
        <v>83</v>
      </c>
      <c r="I709" t="s">
        <v>94</v>
      </c>
      <c r="J709" s="52">
        <v>4000</v>
      </c>
      <c r="K709" s="53">
        <v>0.5</v>
      </c>
    </row>
    <row r="710" spans="6:11" outlineLevel="1" x14ac:dyDescent="0.2">
      <c r="F710" s="54">
        <v>2024</v>
      </c>
      <c r="G710" s="54" t="s">
        <v>109</v>
      </c>
      <c r="H710" t="s">
        <v>76</v>
      </c>
      <c r="I710" t="s">
        <v>98</v>
      </c>
      <c r="J710" s="52">
        <v>200</v>
      </c>
      <c r="K710" s="53">
        <v>0.85</v>
      </c>
    </row>
    <row r="711" spans="6:11" outlineLevel="1" x14ac:dyDescent="0.2">
      <c r="F711" s="54">
        <v>2022</v>
      </c>
      <c r="G711" s="54" t="s">
        <v>107</v>
      </c>
      <c r="H711" t="s">
        <v>80</v>
      </c>
      <c r="I711" t="s">
        <v>101</v>
      </c>
      <c r="J711" s="52">
        <v>1100</v>
      </c>
      <c r="K711" s="53">
        <v>0.65</v>
      </c>
    </row>
    <row r="712" spans="6:11" outlineLevel="1" x14ac:dyDescent="0.2">
      <c r="F712" s="54">
        <v>2023</v>
      </c>
      <c r="G712" s="54" t="s">
        <v>106</v>
      </c>
      <c r="H712" t="s">
        <v>85</v>
      </c>
      <c r="I712" t="s">
        <v>97</v>
      </c>
      <c r="J712" s="52">
        <v>200</v>
      </c>
      <c r="K712" s="53">
        <v>0.05</v>
      </c>
    </row>
    <row r="713" spans="6:11" outlineLevel="1" x14ac:dyDescent="0.2">
      <c r="F713" s="54">
        <v>2024</v>
      </c>
      <c r="G713" s="54" t="s">
        <v>108</v>
      </c>
      <c r="H713" t="s">
        <v>76</v>
      </c>
      <c r="I713" t="s">
        <v>92</v>
      </c>
      <c r="J713" s="52">
        <v>800</v>
      </c>
      <c r="K713" s="53">
        <v>0.4</v>
      </c>
    </row>
    <row r="714" spans="6:11" outlineLevel="1" x14ac:dyDescent="0.2">
      <c r="F714" s="54">
        <v>2023</v>
      </c>
      <c r="G714" s="54" t="s">
        <v>108</v>
      </c>
      <c r="H714" t="s">
        <v>80</v>
      </c>
      <c r="I714" t="s">
        <v>90</v>
      </c>
      <c r="J714" s="52">
        <v>1300</v>
      </c>
      <c r="K714" s="53">
        <v>0.6</v>
      </c>
    </row>
    <row r="715" spans="6:11" outlineLevel="1" x14ac:dyDescent="0.2">
      <c r="F715" s="54">
        <v>2023</v>
      </c>
      <c r="G715" s="54" t="s">
        <v>108</v>
      </c>
      <c r="H715" t="s">
        <v>85</v>
      </c>
      <c r="I715" t="s">
        <v>95</v>
      </c>
      <c r="J715" s="52">
        <v>2800</v>
      </c>
      <c r="K715" s="53">
        <v>1</v>
      </c>
    </row>
    <row r="716" spans="6:11" outlineLevel="1" x14ac:dyDescent="0.2">
      <c r="F716" s="54">
        <v>2022</v>
      </c>
      <c r="G716" s="54" t="s">
        <v>106</v>
      </c>
      <c r="H716" t="s">
        <v>80</v>
      </c>
      <c r="I716" t="s">
        <v>90</v>
      </c>
      <c r="J716" s="52">
        <v>2300</v>
      </c>
      <c r="K716" s="53">
        <v>0.55000000000000004</v>
      </c>
    </row>
    <row r="717" spans="6:11" outlineLevel="1" x14ac:dyDescent="0.2">
      <c r="F717" s="54">
        <v>2022</v>
      </c>
      <c r="G717" s="54" t="s">
        <v>108</v>
      </c>
      <c r="H717" t="s">
        <v>80</v>
      </c>
      <c r="I717" t="s">
        <v>91</v>
      </c>
      <c r="J717" s="52">
        <v>3100</v>
      </c>
      <c r="K717" s="53">
        <v>0.85</v>
      </c>
    </row>
    <row r="718" spans="6:11" outlineLevel="1" x14ac:dyDescent="0.2">
      <c r="F718" s="54">
        <v>2022</v>
      </c>
      <c r="G718" s="54" t="s">
        <v>107</v>
      </c>
      <c r="H718" t="s">
        <v>83</v>
      </c>
      <c r="I718" t="s">
        <v>89</v>
      </c>
      <c r="J718" s="52">
        <v>2200</v>
      </c>
      <c r="K718" s="53">
        <v>0.9</v>
      </c>
    </row>
    <row r="719" spans="6:11" outlineLevel="1" x14ac:dyDescent="0.2">
      <c r="F719" s="54">
        <v>2024</v>
      </c>
      <c r="G719" s="54" t="s">
        <v>109</v>
      </c>
      <c r="H719" t="s">
        <v>83</v>
      </c>
      <c r="I719" t="s">
        <v>99</v>
      </c>
      <c r="J719" s="52">
        <v>500</v>
      </c>
      <c r="K719" s="53">
        <v>0.3</v>
      </c>
    </row>
    <row r="720" spans="6:11" outlineLevel="1" x14ac:dyDescent="0.2">
      <c r="F720" s="54">
        <v>2022</v>
      </c>
      <c r="G720" s="54" t="s">
        <v>107</v>
      </c>
      <c r="H720" t="s">
        <v>85</v>
      </c>
      <c r="I720" t="s">
        <v>97</v>
      </c>
      <c r="J720" s="52">
        <v>600</v>
      </c>
      <c r="K720" s="53">
        <v>0.9</v>
      </c>
    </row>
    <row r="721" spans="6:11" outlineLevel="1" x14ac:dyDescent="0.2">
      <c r="F721" s="54">
        <v>2023</v>
      </c>
      <c r="G721" s="54" t="s">
        <v>106</v>
      </c>
      <c r="H721" t="s">
        <v>85</v>
      </c>
      <c r="I721" t="s">
        <v>86</v>
      </c>
      <c r="J721" s="52">
        <v>2800</v>
      </c>
      <c r="K721" s="53">
        <v>0.55000000000000004</v>
      </c>
    </row>
    <row r="722" spans="6:11" outlineLevel="1" x14ac:dyDescent="0.2">
      <c r="F722" s="54">
        <v>2022</v>
      </c>
      <c r="G722" s="54" t="s">
        <v>106</v>
      </c>
      <c r="H722" t="s">
        <v>76</v>
      </c>
      <c r="I722" t="s">
        <v>77</v>
      </c>
      <c r="J722" s="52">
        <v>3500</v>
      </c>
      <c r="K722" s="53">
        <v>0.1</v>
      </c>
    </row>
    <row r="723" spans="6:11" outlineLevel="1" x14ac:dyDescent="0.2">
      <c r="F723" s="54">
        <v>2023</v>
      </c>
      <c r="G723" s="54" t="s">
        <v>107</v>
      </c>
      <c r="H723" t="s">
        <v>76</v>
      </c>
      <c r="I723" t="s">
        <v>78</v>
      </c>
      <c r="J723" s="52">
        <v>1200</v>
      </c>
      <c r="K723" s="53">
        <v>0.75</v>
      </c>
    </row>
    <row r="724" spans="6:11" outlineLevel="1" x14ac:dyDescent="0.2">
      <c r="F724" s="54">
        <v>2022</v>
      </c>
      <c r="G724" s="54" t="s">
        <v>108</v>
      </c>
      <c r="H724" t="s">
        <v>80</v>
      </c>
      <c r="I724" t="s">
        <v>90</v>
      </c>
      <c r="J724" s="52">
        <v>200</v>
      </c>
      <c r="K724" s="53">
        <v>0.85</v>
      </c>
    </row>
    <row r="725" spans="6:11" outlineLevel="1" x14ac:dyDescent="0.2">
      <c r="F725" s="54">
        <v>2024</v>
      </c>
      <c r="G725" s="54" t="s">
        <v>108</v>
      </c>
      <c r="H725" t="s">
        <v>76</v>
      </c>
      <c r="I725" t="s">
        <v>82</v>
      </c>
      <c r="J725" s="52">
        <v>3200</v>
      </c>
      <c r="K725" s="53">
        <v>0.25</v>
      </c>
    </row>
    <row r="726" spans="6:11" outlineLevel="1" x14ac:dyDescent="0.2">
      <c r="F726" s="54">
        <v>2023</v>
      </c>
      <c r="G726" s="54" t="s">
        <v>106</v>
      </c>
      <c r="H726" t="s">
        <v>85</v>
      </c>
      <c r="I726" t="s">
        <v>100</v>
      </c>
      <c r="J726" s="52">
        <v>3700</v>
      </c>
      <c r="K726" s="53">
        <v>0.95</v>
      </c>
    </row>
    <row r="727" spans="6:11" outlineLevel="1" x14ac:dyDescent="0.2">
      <c r="F727" s="54">
        <v>2022</v>
      </c>
      <c r="G727" s="54" t="s">
        <v>106</v>
      </c>
      <c r="H727" t="s">
        <v>76</v>
      </c>
      <c r="I727" t="s">
        <v>79</v>
      </c>
      <c r="J727" s="52">
        <v>3900</v>
      </c>
      <c r="K727" s="53">
        <v>0.3</v>
      </c>
    </row>
    <row r="728" spans="6:11" outlineLevel="1" x14ac:dyDescent="0.2">
      <c r="F728" s="54">
        <v>2022</v>
      </c>
      <c r="G728" s="54" t="s">
        <v>108</v>
      </c>
      <c r="H728" t="s">
        <v>85</v>
      </c>
      <c r="I728" t="s">
        <v>95</v>
      </c>
      <c r="J728" s="52">
        <v>3500</v>
      </c>
      <c r="K728" s="53">
        <v>0.45</v>
      </c>
    </row>
    <row r="729" spans="6:11" outlineLevel="1" x14ac:dyDescent="0.2">
      <c r="F729" s="54">
        <v>2022</v>
      </c>
      <c r="G729" s="54" t="s">
        <v>109</v>
      </c>
      <c r="H729" t="s">
        <v>85</v>
      </c>
      <c r="I729" t="s">
        <v>100</v>
      </c>
      <c r="J729" s="52">
        <v>2500</v>
      </c>
      <c r="K729" s="53">
        <v>0.25</v>
      </c>
    </row>
    <row r="730" spans="6:11" outlineLevel="1" x14ac:dyDescent="0.2">
      <c r="F730" s="54">
        <v>2024</v>
      </c>
      <c r="G730" s="54" t="s">
        <v>107</v>
      </c>
      <c r="H730" t="s">
        <v>83</v>
      </c>
      <c r="I730" t="s">
        <v>84</v>
      </c>
      <c r="J730" s="52">
        <v>3100</v>
      </c>
      <c r="K730" s="53">
        <v>0.2</v>
      </c>
    </row>
    <row r="731" spans="6:11" outlineLevel="1" x14ac:dyDescent="0.2">
      <c r="F731" s="54">
        <v>2022</v>
      </c>
      <c r="G731" s="54" t="s">
        <v>106</v>
      </c>
      <c r="H731" t="s">
        <v>76</v>
      </c>
      <c r="I731" t="s">
        <v>77</v>
      </c>
      <c r="J731" s="52">
        <v>2500</v>
      </c>
      <c r="K731" s="53">
        <v>0.95</v>
      </c>
    </row>
    <row r="732" spans="6:11" outlineLevel="1" x14ac:dyDescent="0.2">
      <c r="F732" s="54">
        <v>2023</v>
      </c>
      <c r="G732" s="54" t="s">
        <v>107</v>
      </c>
      <c r="H732" t="s">
        <v>80</v>
      </c>
      <c r="I732" t="s">
        <v>101</v>
      </c>
      <c r="J732" s="52">
        <v>300</v>
      </c>
      <c r="K732" s="53">
        <v>0.4</v>
      </c>
    </row>
    <row r="733" spans="6:11" outlineLevel="1" x14ac:dyDescent="0.2">
      <c r="F733" s="54">
        <v>2023</v>
      </c>
      <c r="G733" s="54" t="s">
        <v>106</v>
      </c>
      <c r="H733" t="s">
        <v>83</v>
      </c>
      <c r="I733" t="s">
        <v>99</v>
      </c>
      <c r="J733" s="52">
        <v>3700</v>
      </c>
      <c r="K733" s="53">
        <v>0.55000000000000004</v>
      </c>
    </row>
    <row r="734" spans="6:11" outlineLevel="1" x14ac:dyDescent="0.2">
      <c r="F734" s="54">
        <v>2022</v>
      </c>
      <c r="G734" s="54" t="s">
        <v>107</v>
      </c>
      <c r="H734" t="s">
        <v>83</v>
      </c>
      <c r="I734" t="s">
        <v>89</v>
      </c>
      <c r="J734" s="52">
        <v>300</v>
      </c>
      <c r="K734" s="53">
        <v>0.2</v>
      </c>
    </row>
    <row r="735" spans="6:11" outlineLevel="1" x14ac:dyDescent="0.2">
      <c r="F735" s="54">
        <v>2023</v>
      </c>
      <c r="G735" s="54" t="s">
        <v>106</v>
      </c>
      <c r="H735" t="s">
        <v>76</v>
      </c>
      <c r="I735" t="s">
        <v>79</v>
      </c>
      <c r="J735" s="52">
        <v>3100</v>
      </c>
      <c r="K735" s="53">
        <v>0.95</v>
      </c>
    </row>
    <row r="736" spans="6:11" outlineLevel="1" x14ac:dyDescent="0.2">
      <c r="F736" s="54">
        <v>2022</v>
      </c>
      <c r="G736" s="54" t="s">
        <v>109</v>
      </c>
      <c r="H736" t="s">
        <v>76</v>
      </c>
      <c r="I736" t="s">
        <v>78</v>
      </c>
      <c r="J736" s="52">
        <v>3300</v>
      </c>
      <c r="K736" s="53">
        <v>0.8</v>
      </c>
    </row>
    <row r="737" spans="6:11" outlineLevel="1" x14ac:dyDescent="0.2">
      <c r="F737" s="54">
        <v>2024</v>
      </c>
      <c r="G737" s="54" t="s">
        <v>106</v>
      </c>
      <c r="H737" t="s">
        <v>80</v>
      </c>
      <c r="I737" t="s">
        <v>103</v>
      </c>
      <c r="J737" s="52">
        <v>4000</v>
      </c>
      <c r="K737" s="53">
        <v>0.95</v>
      </c>
    </row>
    <row r="738" spans="6:11" outlineLevel="1" x14ac:dyDescent="0.2">
      <c r="F738" s="54">
        <v>2024</v>
      </c>
      <c r="G738" s="54" t="s">
        <v>106</v>
      </c>
      <c r="H738" t="s">
        <v>83</v>
      </c>
      <c r="I738" t="s">
        <v>84</v>
      </c>
      <c r="J738" s="52">
        <v>1100</v>
      </c>
      <c r="K738" s="53">
        <v>0.65</v>
      </c>
    </row>
    <row r="739" spans="6:11" outlineLevel="1" x14ac:dyDescent="0.2">
      <c r="F739" s="54">
        <v>2022</v>
      </c>
      <c r="G739" s="54" t="s">
        <v>107</v>
      </c>
      <c r="H739" t="s">
        <v>85</v>
      </c>
      <c r="I739" t="s">
        <v>97</v>
      </c>
      <c r="J739" s="52">
        <v>1900</v>
      </c>
      <c r="K739" s="53">
        <v>0.95</v>
      </c>
    </row>
    <row r="740" spans="6:11" outlineLevel="1" x14ac:dyDescent="0.2">
      <c r="F740" s="54">
        <v>2022</v>
      </c>
      <c r="G740" s="54" t="s">
        <v>109</v>
      </c>
      <c r="H740" t="s">
        <v>83</v>
      </c>
      <c r="I740" t="s">
        <v>94</v>
      </c>
      <c r="J740" s="52">
        <v>2000</v>
      </c>
      <c r="K740" s="53">
        <v>0.75</v>
      </c>
    </row>
    <row r="741" spans="6:11" outlineLevel="1" x14ac:dyDescent="0.2">
      <c r="F741" s="54">
        <v>2022</v>
      </c>
      <c r="G741" s="54" t="s">
        <v>107</v>
      </c>
      <c r="H741" t="s">
        <v>85</v>
      </c>
      <c r="I741" t="s">
        <v>86</v>
      </c>
      <c r="J741" s="52">
        <v>2100</v>
      </c>
      <c r="K741" s="53">
        <v>0.35</v>
      </c>
    </row>
    <row r="742" spans="6:11" outlineLevel="1" x14ac:dyDescent="0.2">
      <c r="F742" s="54">
        <v>2022</v>
      </c>
      <c r="G742" s="54" t="s">
        <v>106</v>
      </c>
      <c r="H742" t="s">
        <v>83</v>
      </c>
      <c r="I742" t="s">
        <v>89</v>
      </c>
      <c r="J742" s="52">
        <v>3900</v>
      </c>
      <c r="K742" s="53">
        <v>1</v>
      </c>
    </row>
    <row r="743" spans="6:11" outlineLevel="1" x14ac:dyDescent="0.2">
      <c r="F743" s="54">
        <v>2024</v>
      </c>
      <c r="G743" s="54" t="s">
        <v>107</v>
      </c>
      <c r="H743" t="s">
        <v>83</v>
      </c>
      <c r="I743" t="s">
        <v>84</v>
      </c>
      <c r="J743" s="52">
        <v>3800</v>
      </c>
      <c r="K743" s="53">
        <v>0.35</v>
      </c>
    </row>
    <row r="744" spans="6:11" outlineLevel="1" x14ac:dyDescent="0.2">
      <c r="F744" s="54">
        <v>2023</v>
      </c>
      <c r="G744" s="54" t="s">
        <v>106</v>
      </c>
      <c r="H744" t="s">
        <v>83</v>
      </c>
      <c r="I744" t="s">
        <v>102</v>
      </c>
      <c r="J744" s="52">
        <v>3800</v>
      </c>
      <c r="K744" s="53">
        <v>0.7</v>
      </c>
    </row>
    <row r="745" spans="6:11" outlineLevel="1" x14ac:dyDescent="0.2">
      <c r="F745" s="54">
        <v>2024</v>
      </c>
      <c r="G745" s="54" t="s">
        <v>108</v>
      </c>
      <c r="H745" t="s">
        <v>85</v>
      </c>
      <c r="I745" t="s">
        <v>100</v>
      </c>
      <c r="J745" s="52">
        <v>900</v>
      </c>
      <c r="K745" s="53">
        <v>0.25</v>
      </c>
    </row>
    <row r="746" spans="6:11" outlineLevel="1" x14ac:dyDescent="0.2">
      <c r="F746" s="54">
        <v>2024</v>
      </c>
      <c r="G746" s="54" t="s">
        <v>109</v>
      </c>
      <c r="H746" t="s">
        <v>85</v>
      </c>
      <c r="I746" t="s">
        <v>100</v>
      </c>
      <c r="J746" s="52">
        <v>4000</v>
      </c>
      <c r="K746" s="53">
        <v>0.8</v>
      </c>
    </row>
    <row r="747" spans="6:11" outlineLevel="1" x14ac:dyDescent="0.2">
      <c r="F747" s="54">
        <v>2022</v>
      </c>
      <c r="G747" s="54" t="s">
        <v>109</v>
      </c>
      <c r="H747" t="s">
        <v>76</v>
      </c>
      <c r="I747" t="s">
        <v>96</v>
      </c>
      <c r="J747" s="52">
        <v>600</v>
      </c>
      <c r="K747" s="53">
        <v>0.7</v>
      </c>
    </row>
    <row r="748" spans="6:11" outlineLevel="1" x14ac:dyDescent="0.2">
      <c r="F748" s="54">
        <v>2024</v>
      </c>
      <c r="G748" s="54" t="s">
        <v>109</v>
      </c>
      <c r="H748" t="s">
        <v>83</v>
      </c>
      <c r="I748" t="s">
        <v>102</v>
      </c>
      <c r="J748" s="52">
        <v>2000</v>
      </c>
      <c r="K748" s="53">
        <v>0.5</v>
      </c>
    </row>
    <row r="749" spans="6:11" outlineLevel="1" x14ac:dyDescent="0.2">
      <c r="F749" s="54">
        <v>2024</v>
      </c>
      <c r="G749" s="54" t="s">
        <v>106</v>
      </c>
      <c r="H749" t="s">
        <v>76</v>
      </c>
      <c r="I749" t="s">
        <v>96</v>
      </c>
      <c r="J749" s="52">
        <v>3400</v>
      </c>
      <c r="K749" s="53">
        <v>0.35</v>
      </c>
    </row>
    <row r="750" spans="6:11" outlineLevel="1" x14ac:dyDescent="0.2">
      <c r="F750" s="54">
        <v>2024</v>
      </c>
      <c r="G750" s="54" t="s">
        <v>107</v>
      </c>
      <c r="H750" t="s">
        <v>80</v>
      </c>
      <c r="I750" t="s">
        <v>81</v>
      </c>
      <c r="J750" s="52">
        <v>3900</v>
      </c>
      <c r="K750" s="53">
        <v>0.1</v>
      </c>
    </row>
    <row r="751" spans="6:11" outlineLevel="1" x14ac:dyDescent="0.2">
      <c r="F751" s="54">
        <v>2024</v>
      </c>
      <c r="G751" s="54" t="s">
        <v>106</v>
      </c>
      <c r="H751" t="s">
        <v>85</v>
      </c>
      <c r="I751" t="s">
        <v>86</v>
      </c>
      <c r="J751" s="52">
        <v>2600</v>
      </c>
      <c r="K751" s="53">
        <v>1</v>
      </c>
    </row>
    <row r="752" spans="6:11" outlineLevel="1" x14ac:dyDescent="0.2">
      <c r="F752" s="54">
        <v>2024</v>
      </c>
      <c r="G752" s="54" t="s">
        <v>107</v>
      </c>
      <c r="H752" t="s">
        <v>85</v>
      </c>
      <c r="I752" t="s">
        <v>97</v>
      </c>
      <c r="J752" s="52">
        <v>600</v>
      </c>
      <c r="K752" s="53">
        <v>0.35</v>
      </c>
    </row>
    <row r="753" spans="6:11" outlineLevel="1" x14ac:dyDescent="0.2">
      <c r="F753" s="54">
        <v>2022</v>
      </c>
      <c r="G753" s="54" t="s">
        <v>107</v>
      </c>
      <c r="H753" t="s">
        <v>76</v>
      </c>
      <c r="I753" t="s">
        <v>98</v>
      </c>
      <c r="J753" s="52">
        <v>3800</v>
      </c>
      <c r="K753" s="53">
        <v>0.15</v>
      </c>
    </row>
    <row r="754" spans="6:11" outlineLevel="1" x14ac:dyDescent="0.2">
      <c r="F754" s="54">
        <v>2022</v>
      </c>
      <c r="G754" s="54" t="s">
        <v>109</v>
      </c>
      <c r="H754" t="s">
        <v>83</v>
      </c>
      <c r="I754" t="s">
        <v>89</v>
      </c>
      <c r="J754" s="52">
        <v>600</v>
      </c>
      <c r="K754" s="53">
        <v>0.1</v>
      </c>
    </row>
    <row r="755" spans="6:11" outlineLevel="1" x14ac:dyDescent="0.2">
      <c r="F755" s="54">
        <v>2024</v>
      </c>
      <c r="G755" s="54" t="s">
        <v>106</v>
      </c>
      <c r="H755" t="s">
        <v>80</v>
      </c>
      <c r="I755" t="s">
        <v>81</v>
      </c>
      <c r="J755" s="52">
        <v>2700</v>
      </c>
      <c r="K755" s="53">
        <v>0.3</v>
      </c>
    </row>
    <row r="756" spans="6:11" outlineLevel="1" x14ac:dyDescent="0.2">
      <c r="F756" s="54">
        <v>2023</v>
      </c>
      <c r="G756" s="54" t="s">
        <v>107</v>
      </c>
      <c r="H756" t="s">
        <v>76</v>
      </c>
      <c r="I756" t="s">
        <v>82</v>
      </c>
      <c r="J756" s="52">
        <v>3600</v>
      </c>
      <c r="K756" s="53">
        <v>0.1</v>
      </c>
    </row>
    <row r="757" spans="6:11" outlineLevel="1" x14ac:dyDescent="0.2">
      <c r="F757" s="54">
        <v>2023</v>
      </c>
      <c r="G757" s="54" t="s">
        <v>107</v>
      </c>
      <c r="H757" t="s">
        <v>83</v>
      </c>
      <c r="I757" t="s">
        <v>84</v>
      </c>
      <c r="J757" s="52">
        <v>3000</v>
      </c>
      <c r="K757" s="53">
        <v>0.45</v>
      </c>
    </row>
    <row r="758" spans="6:11" outlineLevel="1" x14ac:dyDescent="0.2">
      <c r="F758" s="54">
        <v>2023</v>
      </c>
      <c r="G758" s="54" t="s">
        <v>108</v>
      </c>
      <c r="H758" t="s">
        <v>80</v>
      </c>
      <c r="I758" t="s">
        <v>81</v>
      </c>
      <c r="J758" s="52">
        <v>4000</v>
      </c>
      <c r="K758" s="53">
        <v>0.75</v>
      </c>
    </row>
    <row r="759" spans="6:11" outlineLevel="1" x14ac:dyDescent="0.2">
      <c r="F759" s="54">
        <v>2022</v>
      </c>
      <c r="G759" s="54" t="s">
        <v>109</v>
      </c>
      <c r="H759" t="s">
        <v>76</v>
      </c>
      <c r="I759" t="s">
        <v>82</v>
      </c>
      <c r="J759" s="52">
        <v>1800</v>
      </c>
      <c r="K759" s="53">
        <v>0.8</v>
      </c>
    </row>
    <row r="760" spans="6:11" outlineLevel="1" x14ac:dyDescent="0.2">
      <c r="F760" s="54">
        <v>2024</v>
      </c>
      <c r="G760" s="54" t="s">
        <v>109</v>
      </c>
      <c r="H760" t="s">
        <v>80</v>
      </c>
      <c r="I760" t="s">
        <v>101</v>
      </c>
      <c r="J760" s="52">
        <v>400</v>
      </c>
      <c r="K760" s="53">
        <v>0.95</v>
      </c>
    </row>
    <row r="761" spans="6:11" outlineLevel="1" x14ac:dyDescent="0.2">
      <c r="F761" s="54">
        <v>2023</v>
      </c>
      <c r="G761" s="54" t="s">
        <v>109</v>
      </c>
      <c r="H761" t="s">
        <v>76</v>
      </c>
      <c r="I761" t="s">
        <v>79</v>
      </c>
      <c r="J761" s="52">
        <v>3800</v>
      </c>
      <c r="K761" s="53">
        <v>1</v>
      </c>
    </row>
    <row r="762" spans="6:11" outlineLevel="1" x14ac:dyDescent="0.2">
      <c r="F762" s="54">
        <v>2023</v>
      </c>
      <c r="G762" s="54" t="s">
        <v>107</v>
      </c>
      <c r="H762" t="s">
        <v>85</v>
      </c>
      <c r="I762" t="s">
        <v>97</v>
      </c>
      <c r="J762" s="52">
        <v>2800</v>
      </c>
      <c r="K762" s="53">
        <v>0.35</v>
      </c>
    </row>
    <row r="763" spans="6:11" outlineLevel="1" x14ac:dyDescent="0.2">
      <c r="F763" s="54">
        <v>2022</v>
      </c>
      <c r="G763" s="54" t="s">
        <v>109</v>
      </c>
      <c r="H763" t="s">
        <v>83</v>
      </c>
      <c r="I763" t="s">
        <v>93</v>
      </c>
      <c r="J763" s="52">
        <v>1400</v>
      </c>
      <c r="K763" s="53">
        <v>0.45</v>
      </c>
    </row>
    <row r="764" spans="6:11" outlineLevel="1" x14ac:dyDescent="0.2">
      <c r="F764" s="54">
        <v>2023</v>
      </c>
      <c r="G764" s="54" t="s">
        <v>107</v>
      </c>
      <c r="H764" t="s">
        <v>85</v>
      </c>
      <c r="I764" t="s">
        <v>100</v>
      </c>
      <c r="J764" s="52">
        <v>2200</v>
      </c>
      <c r="K764" s="53">
        <v>0.95</v>
      </c>
    </row>
    <row r="765" spans="6:11" outlineLevel="1" x14ac:dyDescent="0.2">
      <c r="F765" s="54">
        <v>2022</v>
      </c>
      <c r="G765" s="54" t="s">
        <v>106</v>
      </c>
      <c r="H765" t="s">
        <v>85</v>
      </c>
      <c r="I765" t="s">
        <v>95</v>
      </c>
      <c r="J765" s="52">
        <v>400</v>
      </c>
      <c r="K765" s="53">
        <v>0.3</v>
      </c>
    </row>
    <row r="766" spans="6:11" outlineLevel="1" x14ac:dyDescent="0.2">
      <c r="F766" s="54">
        <v>2022</v>
      </c>
      <c r="G766" s="54" t="s">
        <v>106</v>
      </c>
      <c r="H766" t="s">
        <v>83</v>
      </c>
      <c r="I766" t="s">
        <v>94</v>
      </c>
      <c r="J766" s="52">
        <v>3300</v>
      </c>
      <c r="K766" s="53">
        <v>0.8</v>
      </c>
    </row>
    <row r="767" spans="6:11" outlineLevel="1" x14ac:dyDescent="0.2">
      <c r="F767" s="54">
        <v>2023</v>
      </c>
      <c r="G767" s="54" t="s">
        <v>107</v>
      </c>
      <c r="H767" t="s">
        <v>83</v>
      </c>
      <c r="I767" t="s">
        <v>93</v>
      </c>
      <c r="J767" s="52">
        <v>800</v>
      </c>
      <c r="K767" s="53">
        <v>0.3</v>
      </c>
    </row>
    <row r="768" spans="6:11" outlineLevel="1" x14ac:dyDescent="0.2">
      <c r="F768" s="54">
        <v>2023</v>
      </c>
      <c r="G768" s="54" t="s">
        <v>109</v>
      </c>
      <c r="H768" t="s">
        <v>80</v>
      </c>
      <c r="I768" t="s">
        <v>101</v>
      </c>
      <c r="J768" s="52">
        <v>2300</v>
      </c>
      <c r="K768" s="53">
        <v>0.3</v>
      </c>
    </row>
    <row r="769" spans="6:11" outlineLevel="1" x14ac:dyDescent="0.2">
      <c r="F769" s="54">
        <v>2023</v>
      </c>
      <c r="G769" s="54" t="s">
        <v>107</v>
      </c>
      <c r="H769" t="s">
        <v>85</v>
      </c>
      <c r="I769" t="s">
        <v>100</v>
      </c>
      <c r="J769" s="52">
        <v>2900</v>
      </c>
      <c r="K769" s="53">
        <v>0.75</v>
      </c>
    </row>
    <row r="770" spans="6:11" outlineLevel="1" x14ac:dyDescent="0.2">
      <c r="F770" s="54">
        <v>2024</v>
      </c>
      <c r="G770" s="54" t="s">
        <v>107</v>
      </c>
      <c r="H770" t="s">
        <v>80</v>
      </c>
      <c r="I770" t="s">
        <v>91</v>
      </c>
      <c r="J770" s="52">
        <v>2900</v>
      </c>
      <c r="K770" s="53">
        <v>0.95</v>
      </c>
    </row>
    <row r="771" spans="6:11" outlineLevel="1" x14ac:dyDescent="0.2">
      <c r="F771" s="54">
        <v>2024</v>
      </c>
      <c r="G771" s="54" t="s">
        <v>106</v>
      </c>
      <c r="H771" t="s">
        <v>85</v>
      </c>
      <c r="I771" t="s">
        <v>97</v>
      </c>
      <c r="J771" s="52">
        <v>2700</v>
      </c>
      <c r="K771" s="53">
        <v>0.3</v>
      </c>
    </row>
    <row r="772" spans="6:11" outlineLevel="1" x14ac:dyDescent="0.2">
      <c r="F772" s="54">
        <v>2024</v>
      </c>
      <c r="G772" s="54" t="s">
        <v>109</v>
      </c>
      <c r="H772" t="s">
        <v>83</v>
      </c>
      <c r="I772" t="s">
        <v>94</v>
      </c>
      <c r="J772" s="52">
        <v>3300</v>
      </c>
      <c r="K772" s="53">
        <v>1</v>
      </c>
    </row>
    <row r="773" spans="6:11" outlineLevel="1" x14ac:dyDescent="0.2">
      <c r="F773" s="54">
        <v>2023</v>
      </c>
      <c r="G773" s="54" t="s">
        <v>107</v>
      </c>
      <c r="H773" t="s">
        <v>76</v>
      </c>
      <c r="I773" t="s">
        <v>82</v>
      </c>
      <c r="J773" s="52">
        <v>2100</v>
      </c>
      <c r="K773" s="53">
        <v>0.7</v>
      </c>
    </row>
    <row r="774" spans="6:11" outlineLevel="1" x14ac:dyDescent="0.2">
      <c r="F774" s="54">
        <v>2024</v>
      </c>
      <c r="G774" s="54" t="s">
        <v>109</v>
      </c>
      <c r="H774" t="s">
        <v>76</v>
      </c>
      <c r="I774" t="s">
        <v>92</v>
      </c>
      <c r="J774" s="52">
        <v>700</v>
      </c>
      <c r="K774" s="53">
        <v>0.7</v>
      </c>
    </row>
    <row r="775" spans="6:11" outlineLevel="1" x14ac:dyDescent="0.2">
      <c r="F775" s="54">
        <v>2023</v>
      </c>
      <c r="G775" s="54" t="s">
        <v>109</v>
      </c>
      <c r="H775" t="s">
        <v>80</v>
      </c>
      <c r="I775" t="s">
        <v>103</v>
      </c>
      <c r="J775" s="52">
        <v>1700</v>
      </c>
      <c r="K775" s="53">
        <v>0.75</v>
      </c>
    </row>
    <row r="776" spans="6:11" outlineLevel="1" x14ac:dyDescent="0.2">
      <c r="F776" s="54">
        <v>2022</v>
      </c>
      <c r="G776" s="54" t="s">
        <v>108</v>
      </c>
      <c r="H776" t="s">
        <v>76</v>
      </c>
      <c r="I776" t="s">
        <v>82</v>
      </c>
      <c r="J776" s="52">
        <v>2400</v>
      </c>
      <c r="K776" s="53">
        <v>0.65</v>
      </c>
    </row>
    <row r="777" spans="6:11" outlineLevel="1" x14ac:dyDescent="0.2">
      <c r="F777" s="54">
        <v>2022</v>
      </c>
      <c r="G777" s="54" t="s">
        <v>107</v>
      </c>
      <c r="H777" t="s">
        <v>83</v>
      </c>
      <c r="I777" t="s">
        <v>93</v>
      </c>
      <c r="J777" s="52">
        <v>3100</v>
      </c>
      <c r="K777" s="53">
        <v>0.35</v>
      </c>
    </row>
    <row r="778" spans="6:11" outlineLevel="1" x14ac:dyDescent="0.2">
      <c r="F778" s="54">
        <v>2022</v>
      </c>
      <c r="G778" s="54" t="s">
        <v>106</v>
      </c>
      <c r="H778" t="s">
        <v>83</v>
      </c>
      <c r="I778" t="s">
        <v>93</v>
      </c>
      <c r="J778" s="52">
        <v>700</v>
      </c>
      <c r="K778" s="53">
        <v>0.6</v>
      </c>
    </row>
    <row r="779" spans="6:11" outlineLevel="1" x14ac:dyDescent="0.2">
      <c r="F779" s="54">
        <v>2023</v>
      </c>
      <c r="G779" s="54" t="s">
        <v>107</v>
      </c>
      <c r="H779" t="s">
        <v>80</v>
      </c>
      <c r="I779" t="s">
        <v>90</v>
      </c>
      <c r="J779" s="52">
        <v>2300</v>
      </c>
      <c r="K779" s="53">
        <v>0.25</v>
      </c>
    </row>
    <row r="780" spans="6:11" outlineLevel="1" x14ac:dyDescent="0.2">
      <c r="F780" s="54">
        <v>2022</v>
      </c>
      <c r="G780" s="54" t="s">
        <v>106</v>
      </c>
      <c r="H780" t="s">
        <v>83</v>
      </c>
      <c r="I780" t="s">
        <v>102</v>
      </c>
      <c r="J780" s="52">
        <v>3000</v>
      </c>
      <c r="K780" s="53">
        <v>0.8</v>
      </c>
    </row>
    <row r="781" spans="6:11" outlineLevel="1" x14ac:dyDescent="0.2">
      <c r="F781" s="54">
        <v>2022</v>
      </c>
      <c r="G781" s="54" t="s">
        <v>106</v>
      </c>
      <c r="H781" t="s">
        <v>85</v>
      </c>
      <c r="I781" t="s">
        <v>86</v>
      </c>
      <c r="J781" s="52">
        <v>500</v>
      </c>
      <c r="K781" s="53">
        <v>0.15</v>
      </c>
    </row>
    <row r="782" spans="6:11" outlineLevel="1" x14ac:dyDescent="0.2">
      <c r="F782" s="54">
        <v>2023</v>
      </c>
      <c r="G782" s="54" t="s">
        <v>106</v>
      </c>
      <c r="H782" t="s">
        <v>83</v>
      </c>
      <c r="I782" t="s">
        <v>102</v>
      </c>
      <c r="J782" s="52">
        <v>1600</v>
      </c>
      <c r="K782" s="53">
        <v>0.45</v>
      </c>
    </row>
    <row r="783" spans="6:11" outlineLevel="1" x14ac:dyDescent="0.2">
      <c r="F783" s="54">
        <v>2023</v>
      </c>
      <c r="G783" s="54" t="s">
        <v>108</v>
      </c>
      <c r="H783" t="s">
        <v>83</v>
      </c>
      <c r="I783" t="s">
        <v>89</v>
      </c>
      <c r="J783" s="52">
        <v>2100</v>
      </c>
      <c r="K783" s="53">
        <v>0.9</v>
      </c>
    </row>
    <row r="784" spans="6:11" outlineLevel="1" x14ac:dyDescent="0.2">
      <c r="F784" s="54">
        <v>2022</v>
      </c>
      <c r="G784" s="54" t="s">
        <v>108</v>
      </c>
      <c r="H784" t="s">
        <v>80</v>
      </c>
      <c r="I784" t="s">
        <v>90</v>
      </c>
      <c r="J784" s="52">
        <v>3900</v>
      </c>
      <c r="K784" s="53">
        <v>0.4</v>
      </c>
    </row>
    <row r="785" spans="6:11" outlineLevel="1" x14ac:dyDescent="0.2">
      <c r="F785" s="54">
        <v>2024</v>
      </c>
      <c r="G785" s="54" t="s">
        <v>106</v>
      </c>
      <c r="H785" t="s">
        <v>76</v>
      </c>
      <c r="I785" t="s">
        <v>79</v>
      </c>
      <c r="J785" s="52">
        <v>500</v>
      </c>
      <c r="K785" s="53">
        <v>0.5</v>
      </c>
    </row>
    <row r="786" spans="6:11" outlineLevel="1" x14ac:dyDescent="0.2">
      <c r="F786" s="54">
        <v>2024</v>
      </c>
      <c r="G786" s="54" t="s">
        <v>106</v>
      </c>
      <c r="H786" t="s">
        <v>76</v>
      </c>
      <c r="I786" t="s">
        <v>77</v>
      </c>
      <c r="J786" s="52">
        <v>2300</v>
      </c>
      <c r="K786" s="53">
        <v>0.5</v>
      </c>
    </row>
    <row r="787" spans="6:11" outlineLevel="1" x14ac:dyDescent="0.2">
      <c r="F787" s="54">
        <v>2024</v>
      </c>
      <c r="G787" s="54" t="s">
        <v>107</v>
      </c>
      <c r="H787" t="s">
        <v>83</v>
      </c>
      <c r="I787" t="s">
        <v>89</v>
      </c>
      <c r="J787" s="52">
        <v>3700</v>
      </c>
      <c r="K787" s="53">
        <v>0.05</v>
      </c>
    </row>
    <row r="788" spans="6:11" outlineLevel="1" x14ac:dyDescent="0.2">
      <c r="F788" s="54">
        <v>2022</v>
      </c>
      <c r="G788" s="54" t="s">
        <v>108</v>
      </c>
      <c r="H788" t="s">
        <v>80</v>
      </c>
      <c r="I788" t="s">
        <v>90</v>
      </c>
      <c r="J788" s="52">
        <v>3500</v>
      </c>
      <c r="K788" s="53">
        <v>0.2</v>
      </c>
    </row>
    <row r="789" spans="6:11" outlineLevel="1" x14ac:dyDescent="0.2">
      <c r="F789" s="54">
        <v>2024</v>
      </c>
      <c r="G789" s="54" t="s">
        <v>107</v>
      </c>
      <c r="H789" t="s">
        <v>83</v>
      </c>
      <c r="I789" t="s">
        <v>89</v>
      </c>
      <c r="J789" s="52">
        <v>2900</v>
      </c>
      <c r="K789" s="53">
        <v>0.2</v>
      </c>
    </row>
    <row r="790" spans="6:11" outlineLevel="1" x14ac:dyDescent="0.2">
      <c r="F790" s="54">
        <v>2022</v>
      </c>
      <c r="G790" s="54" t="s">
        <v>106</v>
      </c>
      <c r="H790" t="s">
        <v>85</v>
      </c>
      <c r="I790" t="s">
        <v>100</v>
      </c>
      <c r="J790" s="52">
        <v>3200</v>
      </c>
      <c r="K790" s="53">
        <v>0.3</v>
      </c>
    </row>
    <row r="791" spans="6:11" outlineLevel="1" x14ac:dyDescent="0.2">
      <c r="F791" s="54">
        <v>2022</v>
      </c>
      <c r="G791" s="54" t="s">
        <v>109</v>
      </c>
      <c r="H791" t="s">
        <v>76</v>
      </c>
      <c r="I791" t="s">
        <v>98</v>
      </c>
      <c r="J791" s="52">
        <v>3400</v>
      </c>
      <c r="K791" s="53">
        <v>0.6</v>
      </c>
    </row>
    <row r="792" spans="6:11" outlineLevel="1" x14ac:dyDescent="0.2">
      <c r="F792" s="54">
        <v>2024</v>
      </c>
      <c r="G792" s="54" t="s">
        <v>108</v>
      </c>
      <c r="H792" t="s">
        <v>85</v>
      </c>
      <c r="I792" t="s">
        <v>95</v>
      </c>
      <c r="J792" s="52">
        <v>3200</v>
      </c>
      <c r="K792" s="53">
        <v>1</v>
      </c>
    </row>
    <row r="793" spans="6:11" outlineLevel="1" x14ac:dyDescent="0.2">
      <c r="F793" s="54">
        <v>2022</v>
      </c>
      <c r="G793" s="54" t="s">
        <v>106</v>
      </c>
      <c r="H793" t="s">
        <v>80</v>
      </c>
      <c r="I793" t="s">
        <v>90</v>
      </c>
      <c r="J793" s="52">
        <v>2900</v>
      </c>
      <c r="K793" s="53">
        <v>0.5</v>
      </c>
    </row>
    <row r="794" spans="6:11" outlineLevel="1" x14ac:dyDescent="0.2">
      <c r="F794" s="54">
        <v>2024</v>
      </c>
      <c r="G794" s="54" t="s">
        <v>109</v>
      </c>
      <c r="H794" t="s">
        <v>76</v>
      </c>
      <c r="I794" t="s">
        <v>96</v>
      </c>
      <c r="J794" s="52">
        <v>600</v>
      </c>
      <c r="K794" s="53">
        <v>0.15</v>
      </c>
    </row>
    <row r="795" spans="6:11" outlineLevel="1" x14ac:dyDescent="0.2">
      <c r="F795" s="54">
        <v>2024</v>
      </c>
      <c r="G795" s="54" t="s">
        <v>107</v>
      </c>
      <c r="H795" t="s">
        <v>83</v>
      </c>
      <c r="I795" t="s">
        <v>89</v>
      </c>
      <c r="J795" s="52">
        <v>2300</v>
      </c>
      <c r="K795" s="53">
        <v>0.55000000000000004</v>
      </c>
    </row>
    <row r="796" spans="6:11" outlineLevel="1" x14ac:dyDescent="0.2">
      <c r="F796" s="54">
        <v>2023</v>
      </c>
      <c r="G796" s="54" t="s">
        <v>108</v>
      </c>
      <c r="H796" t="s">
        <v>76</v>
      </c>
      <c r="I796" t="s">
        <v>92</v>
      </c>
      <c r="J796" s="52">
        <v>2100</v>
      </c>
      <c r="K796" s="53">
        <v>0.5</v>
      </c>
    </row>
    <row r="797" spans="6:11" outlineLevel="1" x14ac:dyDescent="0.2">
      <c r="F797" s="54">
        <v>2022</v>
      </c>
      <c r="G797" s="54" t="s">
        <v>108</v>
      </c>
      <c r="H797" t="s">
        <v>83</v>
      </c>
      <c r="I797" t="s">
        <v>84</v>
      </c>
      <c r="J797" s="52">
        <v>3200</v>
      </c>
      <c r="K797" s="53">
        <v>0.25</v>
      </c>
    </row>
    <row r="798" spans="6:11" outlineLevel="1" x14ac:dyDescent="0.2">
      <c r="F798" s="54">
        <v>2023</v>
      </c>
      <c r="G798" s="54" t="s">
        <v>106</v>
      </c>
      <c r="H798" t="s">
        <v>80</v>
      </c>
      <c r="I798" t="s">
        <v>87</v>
      </c>
      <c r="J798" s="52">
        <v>3700</v>
      </c>
      <c r="K798" s="53">
        <v>0.8</v>
      </c>
    </row>
    <row r="799" spans="6:11" outlineLevel="1" x14ac:dyDescent="0.2">
      <c r="F799" s="54">
        <v>2022</v>
      </c>
      <c r="G799" s="54" t="s">
        <v>106</v>
      </c>
      <c r="H799" t="s">
        <v>76</v>
      </c>
      <c r="I799" t="s">
        <v>98</v>
      </c>
      <c r="J799" s="52">
        <v>600</v>
      </c>
      <c r="K799" s="53">
        <v>1</v>
      </c>
    </row>
    <row r="800" spans="6:11" outlineLevel="1" x14ac:dyDescent="0.2">
      <c r="F800" s="54">
        <v>2023</v>
      </c>
      <c r="G800" s="54" t="s">
        <v>107</v>
      </c>
      <c r="H800" t="s">
        <v>85</v>
      </c>
      <c r="I800" t="s">
        <v>95</v>
      </c>
      <c r="J800" s="52">
        <v>3300</v>
      </c>
      <c r="K800" s="53">
        <v>0.6</v>
      </c>
    </row>
    <row r="801" spans="6:11" outlineLevel="1" x14ac:dyDescent="0.2">
      <c r="F801" s="54">
        <v>2023</v>
      </c>
      <c r="G801" s="54" t="s">
        <v>106</v>
      </c>
      <c r="H801" t="s">
        <v>80</v>
      </c>
      <c r="I801" t="s">
        <v>88</v>
      </c>
      <c r="J801" s="52">
        <v>900</v>
      </c>
      <c r="K801" s="53">
        <v>0.9</v>
      </c>
    </row>
    <row r="802" spans="6:11" outlineLevel="1" x14ac:dyDescent="0.2">
      <c r="F802" s="54">
        <v>2024</v>
      </c>
      <c r="G802" s="54" t="s">
        <v>109</v>
      </c>
      <c r="H802" t="s">
        <v>85</v>
      </c>
      <c r="I802" t="s">
        <v>95</v>
      </c>
      <c r="J802" s="52">
        <v>200</v>
      </c>
      <c r="K802" s="53">
        <v>0.5</v>
      </c>
    </row>
    <row r="803" spans="6:11" outlineLevel="1" x14ac:dyDescent="0.2">
      <c r="F803" s="54">
        <v>2024</v>
      </c>
      <c r="G803" s="54" t="s">
        <v>107</v>
      </c>
      <c r="H803" t="s">
        <v>85</v>
      </c>
      <c r="I803" t="s">
        <v>95</v>
      </c>
      <c r="J803" s="52">
        <v>2700</v>
      </c>
      <c r="K803" s="53">
        <v>0.75</v>
      </c>
    </row>
    <row r="804" spans="6:11" outlineLevel="1" x14ac:dyDescent="0.2">
      <c r="F804" s="54">
        <v>2024</v>
      </c>
      <c r="G804" s="54" t="s">
        <v>109</v>
      </c>
      <c r="H804" t="s">
        <v>85</v>
      </c>
      <c r="I804" t="s">
        <v>86</v>
      </c>
      <c r="J804" s="52">
        <v>1200</v>
      </c>
      <c r="K804" s="53">
        <v>0.35</v>
      </c>
    </row>
    <row r="805" spans="6:11" outlineLevel="1" x14ac:dyDescent="0.2">
      <c r="F805" s="54">
        <v>2022</v>
      </c>
      <c r="G805" s="54" t="s">
        <v>109</v>
      </c>
      <c r="H805" t="s">
        <v>80</v>
      </c>
      <c r="I805" t="s">
        <v>104</v>
      </c>
      <c r="J805" s="52">
        <v>2600</v>
      </c>
      <c r="K805" s="53">
        <v>0.9</v>
      </c>
    </row>
    <row r="806" spans="6:11" outlineLevel="1" x14ac:dyDescent="0.2">
      <c r="F806" s="54">
        <v>2022</v>
      </c>
      <c r="G806" s="54" t="s">
        <v>108</v>
      </c>
      <c r="H806" t="s">
        <v>76</v>
      </c>
      <c r="I806" t="s">
        <v>98</v>
      </c>
      <c r="J806" s="52">
        <v>300</v>
      </c>
      <c r="K806" s="53">
        <v>0.5</v>
      </c>
    </row>
    <row r="807" spans="6:11" outlineLevel="1" x14ac:dyDescent="0.2">
      <c r="F807" s="54">
        <v>2022</v>
      </c>
      <c r="G807" s="54" t="s">
        <v>106</v>
      </c>
      <c r="H807" t="s">
        <v>76</v>
      </c>
      <c r="I807" t="s">
        <v>92</v>
      </c>
      <c r="J807" s="52">
        <v>2400</v>
      </c>
      <c r="K807" s="53">
        <v>0.3</v>
      </c>
    </row>
    <row r="808" spans="6:11" outlineLevel="1" x14ac:dyDescent="0.2">
      <c r="F808" s="54">
        <v>2022</v>
      </c>
      <c r="G808" s="54" t="s">
        <v>108</v>
      </c>
      <c r="H808" t="s">
        <v>85</v>
      </c>
      <c r="I808" t="s">
        <v>97</v>
      </c>
      <c r="J808" s="52">
        <v>3600</v>
      </c>
      <c r="K808" s="53">
        <v>0.5</v>
      </c>
    </row>
    <row r="809" spans="6:11" outlineLevel="1" x14ac:dyDescent="0.2">
      <c r="F809" s="54">
        <v>2023</v>
      </c>
      <c r="G809" s="54" t="s">
        <v>107</v>
      </c>
      <c r="H809" t="s">
        <v>80</v>
      </c>
      <c r="I809" t="s">
        <v>103</v>
      </c>
      <c r="J809" s="52">
        <v>700</v>
      </c>
      <c r="K809" s="53">
        <v>0.2</v>
      </c>
    </row>
    <row r="810" spans="6:11" outlineLevel="1" x14ac:dyDescent="0.2">
      <c r="F810" s="54">
        <v>2023</v>
      </c>
      <c r="G810" s="54" t="s">
        <v>106</v>
      </c>
      <c r="H810" t="s">
        <v>80</v>
      </c>
      <c r="I810" t="s">
        <v>91</v>
      </c>
      <c r="J810" s="52">
        <v>1900</v>
      </c>
      <c r="K810" s="53">
        <v>0.85</v>
      </c>
    </row>
    <row r="811" spans="6:11" outlineLevel="1" x14ac:dyDescent="0.2">
      <c r="F811" s="54">
        <v>2024</v>
      </c>
      <c r="G811" s="54" t="s">
        <v>106</v>
      </c>
      <c r="H811" t="s">
        <v>85</v>
      </c>
      <c r="I811" t="s">
        <v>86</v>
      </c>
      <c r="J811" s="52">
        <v>500</v>
      </c>
      <c r="K811" s="53">
        <v>0.55000000000000004</v>
      </c>
    </row>
    <row r="812" spans="6:11" outlineLevel="1" x14ac:dyDescent="0.2">
      <c r="F812" s="54">
        <v>2024</v>
      </c>
      <c r="G812" s="54" t="s">
        <v>108</v>
      </c>
      <c r="H812" t="s">
        <v>85</v>
      </c>
      <c r="I812" t="s">
        <v>97</v>
      </c>
      <c r="J812" s="52">
        <v>200</v>
      </c>
      <c r="K812" s="53">
        <v>0.75</v>
      </c>
    </row>
    <row r="813" spans="6:11" outlineLevel="1" x14ac:dyDescent="0.2">
      <c r="F813" s="54">
        <v>2024</v>
      </c>
      <c r="G813" s="54" t="s">
        <v>109</v>
      </c>
      <c r="H813" t="s">
        <v>80</v>
      </c>
      <c r="I813" t="s">
        <v>81</v>
      </c>
      <c r="J813" s="52">
        <v>3400</v>
      </c>
      <c r="K813" s="53">
        <v>0.95</v>
      </c>
    </row>
    <row r="814" spans="6:11" outlineLevel="1" x14ac:dyDescent="0.2">
      <c r="F814" s="54">
        <v>2022</v>
      </c>
      <c r="G814" s="54" t="s">
        <v>107</v>
      </c>
      <c r="H814" t="s">
        <v>83</v>
      </c>
      <c r="I814" t="s">
        <v>89</v>
      </c>
      <c r="J814" s="52">
        <v>2000</v>
      </c>
      <c r="K814" s="53">
        <v>0.15</v>
      </c>
    </row>
    <row r="815" spans="6:11" outlineLevel="1" x14ac:dyDescent="0.2">
      <c r="F815" s="54">
        <v>2024</v>
      </c>
      <c r="G815" s="54" t="s">
        <v>108</v>
      </c>
      <c r="H815" t="s">
        <v>76</v>
      </c>
      <c r="I815" t="s">
        <v>77</v>
      </c>
      <c r="J815" s="52">
        <v>2300</v>
      </c>
      <c r="K815" s="53">
        <v>0.8</v>
      </c>
    </row>
    <row r="816" spans="6:11" outlineLevel="1" x14ac:dyDescent="0.2">
      <c r="F816" s="54">
        <v>2022</v>
      </c>
      <c r="G816" s="54" t="s">
        <v>106</v>
      </c>
      <c r="H816" t="s">
        <v>85</v>
      </c>
      <c r="I816" t="s">
        <v>100</v>
      </c>
      <c r="J816" s="52">
        <v>400</v>
      </c>
      <c r="K816" s="53">
        <v>1</v>
      </c>
    </row>
    <row r="817" spans="6:11" outlineLevel="1" x14ac:dyDescent="0.2">
      <c r="F817" s="54">
        <v>2022</v>
      </c>
      <c r="G817" s="54" t="s">
        <v>109</v>
      </c>
      <c r="H817" t="s">
        <v>85</v>
      </c>
      <c r="I817" t="s">
        <v>100</v>
      </c>
      <c r="J817" s="52">
        <v>900</v>
      </c>
      <c r="K817" s="53">
        <v>0.85</v>
      </c>
    </row>
    <row r="818" spans="6:11" outlineLevel="1" x14ac:dyDescent="0.2">
      <c r="F818" s="54">
        <v>2023</v>
      </c>
      <c r="G818" s="54" t="s">
        <v>107</v>
      </c>
      <c r="H818" t="s">
        <v>83</v>
      </c>
      <c r="I818" t="s">
        <v>89</v>
      </c>
      <c r="J818" s="52">
        <v>3200</v>
      </c>
      <c r="K818" s="53">
        <v>0.05</v>
      </c>
    </row>
    <row r="819" spans="6:11" outlineLevel="1" x14ac:dyDescent="0.2">
      <c r="F819" s="54">
        <v>2024</v>
      </c>
      <c r="G819" s="54" t="s">
        <v>107</v>
      </c>
      <c r="H819" t="s">
        <v>80</v>
      </c>
      <c r="I819" t="s">
        <v>90</v>
      </c>
      <c r="J819" s="52">
        <v>3200</v>
      </c>
      <c r="K819" s="53">
        <v>0.9</v>
      </c>
    </row>
    <row r="820" spans="6:11" outlineLevel="1" x14ac:dyDescent="0.2">
      <c r="F820" s="54">
        <v>2022</v>
      </c>
      <c r="G820" s="54" t="s">
        <v>106</v>
      </c>
      <c r="H820" t="s">
        <v>83</v>
      </c>
      <c r="I820" t="s">
        <v>84</v>
      </c>
      <c r="J820" s="52">
        <v>600</v>
      </c>
      <c r="K820" s="53">
        <v>0.6</v>
      </c>
    </row>
    <row r="821" spans="6:11" outlineLevel="1" x14ac:dyDescent="0.2">
      <c r="F821" s="54">
        <v>2023</v>
      </c>
      <c r="G821" s="54" t="s">
        <v>106</v>
      </c>
      <c r="H821" t="s">
        <v>83</v>
      </c>
      <c r="I821" t="s">
        <v>99</v>
      </c>
      <c r="J821" s="52">
        <v>200</v>
      </c>
      <c r="K821" s="53">
        <v>0.55000000000000004</v>
      </c>
    </row>
    <row r="822" spans="6:11" outlineLevel="1" x14ac:dyDescent="0.2">
      <c r="F822" s="54">
        <v>2024</v>
      </c>
      <c r="G822" s="54" t="s">
        <v>107</v>
      </c>
      <c r="H822" t="s">
        <v>76</v>
      </c>
      <c r="I822" t="s">
        <v>98</v>
      </c>
      <c r="J822" s="52">
        <v>2900</v>
      </c>
      <c r="K822" s="53">
        <v>0.85</v>
      </c>
    </row>
    <row r="823" spans="6:11" outlineLevel="1" x14ac:dyDescent="0.2">
      <c r="F823" s="54">
        <v>2022</v>
      </c>
      <c r="G823" s="54" t="s">
        <v>109</v>
      </c>
      <c r="H823" t="s">
        <v>85</v>
      </c>
      <c r="I823" t="s">
        <v>86</v>
      </c>
      <c r="J823" s="52">
        <v>2700</v>
      </c>
      <c r="K823" s="53">
        <v>0.6</v>
      </c>
    </row>
    <row r="824" spans="6:11" outlineLevel="1" x14ac:dyDescent="0.2">
      <c r="F824" s="54">
        <v>2024</v>
      </c>
      <c r="G824" s="54" t="s">
        <v>108</v>
      </c>
      <c r="H824" t="s">
        <v>80</v>
      </c>
      <c r="I824" t="s">
        <v>88</v>
      </c>
      <c r="J824" s="52">
        <v>300</v>
      </c>
      <c r="K824" s="53">
        <v>0.6</v>
      </c>
    </row>
    <row r="825" spans="6:11" outlineLevel="1" x14ac:dyDescent="0.2">
      <c r="F825" s="54">
        <v>2022</v>
      </c>
      <c r="G825" s="54" t="s">
        <v>107</v>
      </c>
      <c r="H825" t="s">
        <v>85</v>
      </c>
      <c r="I825" t="s">
        <v>97</v>
      </c>
      <c r="J825" s="52">
        <v>400</v>
      </c>
      <c r="K825" s="53">
        <v>0.35</v>
      </c>
    </row>
    <row r="826" spans="6:11" outlineLevel="1" x14ac:dyDescent="0.2">
      <c r="F826" s="54">
        <v>2022</v>
      </c>
      <c r="G826" s="54" t="s">
        <v>108</v>
      </c>
      <c r="H826" t="s">
        <v>76</v>
      </c>
      <c r="I826" t="s">
        <v>82</v>
      </c>
      <c r="J826" s="52">
        <v>1400</v>
      </c>
      <c r="K826" s="53">
        <v>0.45</v>
      </c>
    </row>
    <row r="827" spans="6:11" outlineLevel="1" x14ac:dyDescent="0.2">
      <c r="F827" s="54">
        <v>2023</v>
      </c>
      <c r="G827" s="54" t="s">
        <v>107</v>
      </c>
      <c r="H827" t="s">
        <v>85</v>
      </c>
      <c r="I827" t="s">
        <v>86</v>
      </c>
      <c r="J827" s="52">
        <v>1400</v>
      </c>
      <c r="K827" s="53">
        <v>0.4</v>
      </c>
    </row>
    <row r="828" spans="6:11" outlineLevel="1" x14ac:dyDescent="0.2">
      <c r="F828" s="54">
        <v>2024</v>
      </c>
      <c r="G828" s="54" t="s">
        <v>107</v>
      </c>
      <c r="H828" t="s">
        <v>80</v>
      </c>
      <c r="I828" t="s">
        <v>90</v>
      </c>
      <c r="J828" s="52">
        <v>3600</v>
      </c>
      <c r="K828" s="53">
        <v>0.5</v>
      </c>
    </row>
    <row r="829" spans="6:11" outlineLevel="1" x14ac:dyDescent="0.2">
      <c r="F829" s="54">
        <v>2024</v>
      </c>
      <c r="G829" s="54" t="s">
        <v>109</v>
      </c>
      <c r="H829" t="s">
        <v>85</v>
      </c>
      <c r="I829" t="s">
        <v>97</v>
      </c>
      <c r="J829" s="52">
        <v>2400</v>
      </c>
      <c r="K829" s="53">
        <v>1</v>
      </c>
    </row>
    <row r="830" spans="6:11" outlineLevel="1" x14ac:dyDescent="0.2">
      <c r="F830" s="54">
        <v>2023</v>
      </c>
      <c r="G830" s="54" t="s">
        <v>107</v>
      </c>
      <c r="H830" t="s">
        <v>85</v>
      </c>
      <c r="I830" t="s">
        <v>95</v>
      </c>
      <c r="J830" s="52">
        <v>1100</v>
      </c>
      <c r="K830" s="53">
        <v>0.1</v>
      </c>
    </row>
    <row r="831" spans="6:11" outlineLevel="1" x14ac:dyDescent="0.2">
      <c r="F831" s="54">
        <v>2024</v>
      </c>
      <c r="G831" s="54" t="s">
        <v>106</v>
      </c>
      <c r="H831" t="s">
        <v>80</v>
      </c>
      <c r="I831" t="s">
        <v>103</v>
      </c>
      <c r="J831" s="52">
        <v>1700</v>
      </c>
      <c r="K831" s="53">
        <v>0.8</v>
      </c>
    </row>
    <row r="832" spans="6:11" outlineLevel="1" x14ac:dyDescent="0.2">
      <c r="F832" s="54">
        <v>2022</v>
      </c>
      <c r="G832" s="54" t="s">
        <v>108</v>
      </c>
      <c r="H832" t="s">
        <v>85</v>
      </c>
      <c r="I832" t="s">
        <v>97</v>
      </c>
      <c r="J832" s="52">
        <v>1200</v>
      </c>
      <c r="K832" s="53">
        <v>0.65</v>
      </c>
    </row>
    <row r="833" spans="6:11" outlineLevel="1" x14ac:dyDescent="0.2">
      <c r="F833" s="54">
        <v>2023</v>
      </c>
      <c r="G833" s="54" t="s">
        <v>109</v>
      </c>
      <c r="H833" t="s">
        <v>83</v>
      </c>
      <c r="I833" t="s">
        <v>94</v>
      </c>
      <c r="J833" s="52">
        <v>2600</v>
      </c>
      <c r="K833" s="53">
        <v>0.9</v>
      </c>
    </row>
    <row r="834" spans="6:11" outlineLevel="1" x14ac:dyDescent="0.2">
      <c r="F834" s="54">
        <v>2023</v>
      </c>
      <c r="G834" s="54" t="s">
        <v>108</v>
      </c>
      <c r="H834" t="s">
        <v>83</v>
      </c>
      <c r="I834" t="s">
        <v>89</v>
      </c>
      <c r="J834" s="52">
        <v>2400</v>
      </c>
      <c r="K834" s="53">
        <v>0.5</v>
      </c>
    </row>
    <row r="835" spans="6:11" outlineLevel="1" x14ac:dyDescent="0.2">
      <c r="F835" s="54">
        <v>2023</v>
      </c>
      <c r="G835" s="54" t="s">
        <v>109</v>
      </c>
      <c r="H835" t="s">
        <v>83</v>
      </c>
      <c r="I835" t="s">
        <v>99</v>
      </c>
      <c r="J835" s="52">
        <v>2100</v>
      </c>
      <c r="K835" s="53">
        <v>0.1</v>
      </c>
    </row>
    <row r="836" spans="6:11" outlineLevel="1" x14ac:dyDescent="0.2">
      <c r="F836" s="54">
        <v>2024</v>
      </c>
      <c r="G836" s="54" t="s">
        <v>106</v>
      </c>
      <c r="H836" t="s">
        <v>85</v>
      </c>
      <c r="I836" t="s">
        <v>100</v>
      </c>
      <c r="J836" s="52">
        <v>400</v>
      </c>
      <c r="K836" s="53">
        <v>0.05</v>
      </c>
    </row>
    <row r="837" spans="6:11" outlineLevel="1" x14ac:dyDescent="0.2">
      <c r="F837" s="54">
        <v>2023</v>
      </c>
      <c r="G837" s="54" t="s">
        <v>108</v>
      </c>
      <c r="H837" t="s">
        <v>80</v>
      </c>
      <c r="I837" t="s">
        <v>104</v>
      </c>
      <c r="J837" s="52">
        <v>100</v>
      </c>
      <c r="K837" s="53">
        <v>0.4</v>
      </c>
    </row>
    <row r="838" spans="6:11" outlineLevel="1" x14ac:dyDescent="0.2">
      <c r="F838" s="54">
        <v>2023</v>
      </c>
      <c r="G838" s="54" t="s">
        <v>108</v>
      </c>
      <c r="H838" t="s">
        <v>80</v>
      </c>
      <c r="I838" t="s">
        <v>87</v>
      </c>
      <c r="J838" s="52">
        <v>1300</v>
      </c>
      <c r="K838" s="53">
        <v>0.5</v>
      </c>
    </row>
    <row r="839" spans="6:11" outlineLevel="1" x14ac:dyDescent="0.2">
      <c r="F839" s="54">
        <v>2022</v>
      </c>
      <c r="G839" s="54" t="s">
        <v>107</v>
      </c>
      <c r="H839" t="s">
        <v>83</v>
      </c>
      <c r="I839" t="s">
        <v>89</v>
      </c>
      <c r="J839" s="52">
        <v>900</v>
      </c>
      <c r="K839" s="53">
        <v>0.5</v>
      </c>
    </row>
    <row r="840" spans="6:11" outlineLevel="1" x14ac:dyDescent="0.2">
      <c r="F840" s="54">
        <v>2024</v>
      </c>
      <c r="G840" s="54" t="s">
        <v>107</v>
      </c>
      <c r="H840" t="s">
        <v>80</v>
      </c>
      <c r="I840" t="s">
        <v>101</v>
      </c>
      <c r="J840" s="52">
        <v>2500</v>
      </c>
      <c r="K840" s="53">
        <v>0.8</v>
      </c>
    </row>
    <row r="841" spans="6:11" outlineLevel="1" x14ac:dyDescent="0.2">
      <c r="F841" s="54">
        <v>2022</v>
      </c>
      <c r="G841" s="54" t="s">
        <v>106</v>
      </c>
      <c r="H841" t="s">
        <v>80</v>
      </c>
      <c r="I841" t="s">
        <v>91</v>
      </c>
      <c r="J841" s="52">
        <v>1400</v>
      </c>
      <c r="K841" s="53">
        <v>0.1</v>
      </c>
    </row>
    <row r="842" spans="6:11" outlineLevel="1" x14ac:dyDescent="0.2">
      <c r="F842" s="54">
        <v>2024</v>
      </c>
      <c r="G842" s="54" t="s">
        <v>106</v>
      </c>
      <c r="H842" t="s">
        <v>83</v>
      </c>
      <c r="I842" t="s">
        <v>99</v>
      </c>
      <c r="J842" s="52">
        <v>100</v>
      </c>
      <c r="K842" s="53">
        <v>0.65</v>
      </c>
    </row>
    <row r="843" spans="6:11" outlineLevel="1" x14ac:dyDescent="0.2">
      <c r="F843" s="54">
        <v>2023</v>
      </c>
      <c r="G843" s="54" t="s">
        <v>106</v>
      </c>
      <c r="H843" t="s">
        <v>80</v>
      </c>
      <c r="I843" t="s">
        <v>91</v>
      </c>
      <c r="J843" s="52">
        <v>800</v>
      </c>
      <c r="K843" s="53">
        <v>1</v>
      </c>
    </row>
    <row r="844" spans="6:11" outlineLevel="1" x14ac:dyDescent="0.2">
      <c r="F844" s="54">
        <v>2024</v>
      </c>
      <c r="G844" s="54" t="s">
        <v>109</v>
      </c>
      <c r="H844" t="s">
        <v>85</v>
      </c>
      <c r="I844" t="s">
        <v>100</v>
      </c>
      <c r="J844" s="52">
        <v>2900</v>
      </c>
      <c r="K844" s="53">
        <v>0.95</v>
      </c>
    </row>
    <row r="845" spans="6:11" outlineLevel="1" x14ac:dyDescent="0.2">
      <c r="F845" s="54">
        <v>2022</v>
      </c>
      <c r="G845" s="54" t="s">
        <v>109</v>
      </c>
      <c r="H845" t="s">
        <v>85</v>
      </c>
      <c r="I845" t="s">
        <v>86</v>
      </c>
      <c r="J845" s="52">
        <v>2300</v>
      </c>
      <c r="K845" s="53">
        <v>0.9</v>
      </c>
    </row>
    <row r="846" spans="6:11" outlineLevel="1" x14ac:dyDescent="0.2">
      <c r="F846" s="54">
        <v>2022</v>
      </c>
      <c r="G846" s="54" t="s">
        <v>107</v>
      </c>
      <c r="H846" t="s">
        <v>80</v>
      </c>
      <c r="I846" t="s">
        <v>104</v>
      </c>
      <c r="J846" s="52">
        <v>900</v>
      </c>
      <c r="K846" s="53">
        <v>0.05</v>
      </c>
    </row>
    <row r="847" spans="6:11" outlineLevel="1" x14ac:dyDescent="0.2">
      <c r="F847" s="54">
        <v>2024</v>
      </c>
      <c r="G847" s="54" t="s">
        <v>108</v>
      </c>
      <c r="H847" t="s">
        <v>80</v>
      </c>
      <c r="I847" t="s">
        <v>91</v>
      </c>
      <c r="J847" s="52">
        <v>1600</v>
      </c>
      <c r="K847" s="53">
        <v>0.95</v>
      </c>
    </row>
    <row r="848" spans="6:11" outlineLevel="1" x14ac:dyDescent="0.2">
      <c r="F848" s="54">
        <v>2023</v>
      </c>
      <c r="G848" s="54" t="s">
        <v>108</v>
      </c>
      <c r="H848" t="s">
        <v>85</v>
      </c>
      <c r="I848" t="s">
        <v>100</v>
      </c>
      <c r="J848" s="52">
        <v>2000</v>
      </c>
      <c r="K848" s="53">
        <v>0.55000000000000004</v>
      </c>
    </row>
    <row r="849" spans="6:11" outlineLevel="1" x14ac:dyDescent="0.2">
      <c r="F849" s="54">
        <v>2023</v>
      </c>
      <c r="G849" s="54" t="s">
        <v>108</v>
      </c>
      <c r="H849" t="s">
        <v>76</v>
      </c>
      <c r="I849" t="s">
        <v>92</v>
      </c>
      <c r="J849" s="52">
        <v>3600</v>
      </c>
      <c r="K849" s="53">
        <v>0.1</v>
      </c>
    </row>
    <row r="850" spans="6:11" outlineLevel="1" x14ac:dyDescent="0.2">
      <c r="F850" s="54">
        <v>2024</v>
      </c>
      <c r="G850" s="54" t="s">
        <v>107</v>
      </c>
      <c r="H850" t="s">
        <v>80</v>
      </c>
      <c r="I850" t="s">
        <v>101</v>
      </c>
      <c r="J850" s="52">
        <v>2000</v>
      </c>
      <c r="K850" s="53">
        <v>1</v>
      </c>
    </row>
    <row r="851" spans="6:11" outlineLevel="1" x14ac:dyDescent="0.2">
      <c r="F851" s="54">
        <v>2023</v>
      </c>
      <c r="G851" s="54" t="s">
        <v>106</v>
      </c>
      <c r="H851" t="s">
        <v>80</v>
      </c>
      <c r="I851" t="s">
        <v>103</v>
      </c>
      <c r="J851" s="52">
        <v>1500</v>
      </c>
      <c r="K851" s="53">
        <v>0.5</v>
      </c>
    </row>
    <row r="852" spans="6:11" outlineLevel="1" x14ac:dyDescent="0.2">
      <c r="F852" s="54">
        <v>2023</v>
      </c>
      <c r="G852" s="54" t="s">
        <v>106</v>
      </c>
      <c r="H852" t="s">
        <v>76</v>
      </c>
      <c r="I852" t="s">
        <v>98</v>
      </c>
      <c r="J852" s="52">
        <v>3300</v>
      </c>
      <c r="K852" s="53">
        <v>0.5</v>
      </c>
    </row>
    <row r="853" spans="6:11" outlineLevel="1" x14ac:dyDescent="0.2">
      <c r="F853" s="54">
        <v>2023</v>
      </c>
      <c r="G853" s="54" t="s">
        <v>109</v>
      </c>
      <c r="H853" t="s">
        <v>85</v>
      </c>
      <c r="I853" t="s">
        <v>100</v>
      </c>
      <c r="J853" s="52">
        <v>2400</v>
      </c>
      <c r="K853" s="53">
        <v>0.7</v>
      </c>
    </row>
    <row r="854" spans="6:11" outlineLevel="1" x14ac:dyDescent="0.2">
      <c r="F854" s="54">
        <v>2024</v>
      </c>
      <c r="G854" s="54" t="s">
        <v>107</v>
      </c>
      <c r="H854" t="s">
        <v>85</v>
      </c>
      <c r="I854" t="s">
        <v>86</v>
      </c>
      <c r="J854" s="52">
        <v>1600</v>
      </c>
      <c r="K854" s="53">
        <v>0.8</v>
      </c>
    </row>
    <row r="855" spans="6:11" outlineLevel="1" x14ac:dyDescent="0.2">
      <c r="F855" s="54">
        <v>2022</v>
      </c>
      <c r="G855" s="54" t="s">
        <v>108</v>
      </c>
      <c r="H855" t="s">
        <v>85</v>
      </c>
      <c r="I855" t="s">
        <v>100</v>
      </c>
      <c r="J855" s="52">
        <v>1400</v>
      </c>
      <c r="K855" s="53">
        <v>0.25</v>
      </c>
    </row>
    <row r="856" spans="6:11" outlineLevel="1" x14ac:dyDescent="0.2">
      <c r="F856" s="54">
        <v>2022</v>
      </c>
      <c r="G856" s="54" t="s">
        <v>108</v>
      </c>
      <c r="H856" t="s">
        <v>80</v>
      </c>
      <c r="I856" t="s">
        <v>90</v>
      </c>
      <c r="J856" s="52">
        <v>100</v>
      </c>
      <c r="K856" s="53">
        <v>0.05</v>
      </c>
    </row>
    <row r="857" spans="6:11" outlineLevel="1" x14ac:dyDescent="0.2">
      <c r="F857" s="54">
        <v>2024</v>
      </c>
      <c r="G857" s="54" t="s">
        <v>106</v>
      </c>
      <c r="H857" t="s">
        <v>76</v>
      </c>
      <c r="I857" t="s">
        <v>79</v>
      </c>
      <c r="J857" s="52">
        <v>700</v>
      </c>
      <c r="K857" s="53">
        <v>0.6</v>
      </c>
    </row>
    <row r="858" spans="6:11" outlineLevel="1" x14ac:dyDescent="0.2">
      <c r="F858" s="54">
        <v>2022</v>
      </c>
      <c r="G858" s="54" t="s">
        <v>109</v>
      </c>
      <c r="H858" t="s">
        <v>85</v>
      </c>
      <c r="I858" t="s">
        <v>95</v>
      </c>
      <c r="J858" s="52">
        <v>3400</v>
      </c>
      <c r="K858" s="53">
        <v>0.95</v>
      </c>
    </row>
    <row r="859" spans="6:11" outlineLevel="1" x14ac:dyDescent="0.2">
      <c r="F859" s="54">
        <v>2022</v>
      </c>
      <c r="G859" s="54" t="s">
        <v>106</v>
      </c>
      <c r="H859" t="s">
        <v>76</v>
      </c>
      <c r="I859" t="s">
        <v>77</v>
      </c>
      <c r="J859" s="52">
        <v>1400</v>
      </c>
      <c r="K859" s="53">
        <v>0.05</v>
      </c>
    </row>
    <row r="860" spans="6:11" outlineLevel="1" x14ac:dyDescent="0.2">
      <c r="F860" s="54">
        <v>2024</v>
      </c>
      <c r="G860" s="54" t="s">
        <v>107</v>
      </c>
      <c r="H860" t="s">
        <v>76</v>
      </c>
      <c r="I860" t="s">
        <v>78</v>
      </c>
      <c r="J860" s="52">
        <v>2600</v>
      </c>
      <c r="K860" s="53">
        <v>0.2</v>
      </c>
    </row>
    <row r="861" spans="6:11" outlineLevel="1" x14ac:dyDescent="0.2">
      <c r="F861" s="54">
        <v>2022</v>
      </c>
      <c r="G861" s="54" t="s">
        <v>109</v>
      </c>
      <c r="H861" t="s">
        <v>80</v>
      </c>
      <c r="I861" t="s">
        <v>103</v>
      </c>
      <c r="J861" s="52">
        <v>3200</v>
      </c>
      <c r="K861" s="53">
        <v>0.7</v>
      </c>
    </row>
    <row r="862" spans="6:11" outlineLevel="1" x14ac:dyDescent="0.2">
      <c r="F862" s="54">
        <v>2023</v>
      </c>
      <c r="G862" s="54" t="s">
        <v>106</v>
      </c>
      <c r="H862" t="s">
        <v>83</v>
      </c>
      <c r="I862" t="s">
        <v>94</v>
      </c>
      <c r="J862" s="52">
        <v>2300</v>
      </c>
      <c r="K862" s="53">
        <v>0.25</v>
      </c>
    </row>
    <row r="863" spans="6:11" outlineLevel="1" x14ac:dyDescent="0.2">
      <c r="F863" s="54">
        <v>2023</v>
      </c>
      <c r="G863" s="54" t="s">
        <v>106</v>
      </c>
      <c r="H863" t="s">
        <v>76</v>
      </c>
      <c r="I863" t="s">
        <v>96</v>
      </c>
      <c r="J863" s="52">
        <v>1400</v>
      </c>
      <c r="K863" s="53">
        <v>0.05</v>
      </c>
    </row>
    <row r="864" spans="6:11" outlineLevel="1" x14ac:dyDescent="0.2">
      <c r="F864" s="54">
        <v>2023</v>
      </c>
      <c r="G864" s="54" t="s">
        <v>108</v>
      </c>
      <c r="H864" t="s">
        <v>83</v>
      </c>
      <c r="I864" t="s">
        <v>93</v>
      </c>
      <c r="J864" s="52">
        <v>600</v>
      </c>
      <c r="K864" s="53">
        <v>0.25</v>
      </c>
    </row>
    <row r="865" spans="6:11" outlineLevel="1" x14ac:dyDescent="0.2">
      <c r="F865" s="54">
        <v>2024</v>
      </c>
      <c r="G865" s="54" t="s">
        <v>106</v>
      </c>
      <c r="H865" t="s">
        <v>80</v>
      </c>
      <c r="I865" t="s">
        <v>87</v>
      </c>
      <c r="J865" s="52">
        <v>2000</v>
      </c>
      <c r="K865" s="53">
        <v>0.25</v>
      </c>
    </row>
    <row r="866" spans="6:11" outlineLevel="1" x14ac:dyDescent="0.2">
      <c r="F866" s="54">
        <v>2023</v>
      </c>
      <c r="G866" s="54" t="s">
        <v>108</v>
      </c>
      <c r="H866" t="s">
        <v>80</v>
      </c>
      <c r="I866" t="s">
        <v>81</v>
      </c>
      <c r="J866" s="52">
        <v>3100</v>
      </c>
      <c r="K866" s="53">
        <v>0.15</v>
      </c>
    </row>
    <row r="867" spans="6:11" outlineLevel="1" x14ac:dyDescent="0.2">
      <c r="F867" s="54">
        <v>2023</v>
      </c>
      <c r="G867" s="54" t="s">
        <v>108</v>
      </c>
      <c r="H867" t="s">
        <v>76</v>
      </c>
      <c r="I867" t="s">
        <v>96</v>
      </c>
      <c r="J867" s="52">
        <v>1500</v>
      </c>
      <c r="K867" s="53">
        <v>0.25</v>
      </c>
    </row>
    <row r="868" spans="6:11" outlineLevel="1" x14ac:dyDescent="0.2">
      <c r="F868" s="54">
        <v>2023</v>
      </c>
      <c r="G868" s="54" t="s">
        <v>109</v>
      </c>
      <c r="H868" t="s">
        <v>80</v>
      </c>
      <c r="I868" t="s">
        <v>91</v>
      </c>
      <c r="J868" s="52">
        <v>3500</v>
      </c>
      <c r="K868" s="53">
        <v>0.5</v>
      </c>
    </row>
    <row r="869" spans="6:11" outlineLevel="1" x14ac:dyDescent="0.2">
      <c r="F869" s="54">
        <v>2023</v>
      </c>
      <c r="G869" s="54" t="s">
        <v>106</v>
      </c>
      <c r="H869" t="s">
        <v>83</v>
      </c>
      <c r="I869" t="s">
        <v>84</v>
      </c>
      <c r="J869" s="52">
        <v>2300</v>
      </c>
      <c r="K869" s="53">
        <v>0.6</v>
      </c>
    </row>
    <row r="870" spans="6:11" outlineLevel="1" x14ac:dyDescent="0.2">
      <c r="F870" s="54">
        <v>2023</v>
      </c>
      <c r="G870" s="54" t="s">
        <v>107</v>
      </c>
      <c r="H870" t="s">
        <v>85</v>
      </c>
      <c r="I870" t="s">
        <v>86</v>
      </c>
      <c r="J870" s="52">
        <v>1500</v>
      </c>
      <c r="K870" s="53">
        <v>0.6</v>
      </c>
    </row>
    <row r="871" spans="6:11" outlineLevel="1" x14ac:dyDescent="0.2">
      <c r="F871" s="54">
        <v>2023</v>
      </c>
      <c r="G871" s="54" t="s">
        <v>106</v>
      </c>
      <c r="H871" t="s">
        <v>80</v>
      </c>
      <c r="I871" t="s">
        <v>91</v>
      </c>
      <c r="J871" s="52">
        <v>1000</v>
      </c>
      <c r="K871" s="53">
        <v>0.35</v>
      </c>
    </row>
    <row r="872" spans="6:11" outlineLevel="1" x14ac:dyDescent="0.2">
      <c r="F872" s="54">
        <v>2024</v>
      </c>
      <c r="G872" s="54" t="s">
        <v>108</v>
      </c>
      <c r="H872" t="s">
        <v>80</v>
      </c>
      <c r="I872" t="s">
        <v>88</v>
      </c>
      <c r="J872" s="52">
        <v>700</v>
      </c>
      <c r="K872" s="53">
        <v>0.2</v>
      </c>
    </row>
    <row r="873" spans="6:11" outlineLevel="1" x14ac:dyDescent="0.2">
      <c r="F873" s="54">
        <v>2022</v>
      </c>
      <c r="G873" s="54" t="s">
        <v>108</v>
      </c>
      <c r="H873" t="s">
        <v>85</v>
      </c>
      <c r="I873" t="s">
        <v>95</v>
      </c>
      <c r="J873" s="52">
        <v>200</v>
      </c>
      <c r="K873" s="53">
        <v>0.95</v>
      </c>
    </row>
    <row r="874" spans="6:11" outlineLevel="1" x14ac:dyDescent="0.2">
      <c r="F874" s="54">
        <v>2022</v>
      </c>
      <c r="G874" s="54" t="s">
        <v>108</v>
      </c>
      <c r="H874" t="s">
        <v>80</v>
      </c>
      <c r="I874" t="s">
        <v>103</v>
      </c>
      <c r="J874" s="52">
        <v>4000</v>
      </c>
      <c r="K874" s="53">
        <v>0.75</v>
      </c>
    </row>
    <row r="875" spans="6:11" outlineLevel="1" x14ac:dyDescent="0.2">
      <c r="F875" s="54">
        <v>2022</v>
      </c>
      <c r="G875" s="54" t="s">
        <v>109</v>
      </c>
      <c r="H875" t="s">
        <v>85</v>
      </c>
      <c r="I875" t="s">
        <v>86</v>
      </c>
      <c r="J875" s="52">
        <v>800</v>
      </c>
      <c r="K875" s="53">
        <v>0.8</v>
      </c>
    </row>
    <row r="876" spans="6:11" outlineLevel="1" x14ac:dyDescent="0.2">
      <c r="F876" s="54">
        <v>2022</v>
      </c>
      <c r="G876" s="54" t="s">
        <v>109</v>
      </c>
      <c r="H876" t="s">
        <v>83</v>
      </c>
      <c r="I876" t="s">
        <v>94</v>
      </c>
      <c r="J876" s="52">
        <v>2400</v>
      </c>
      <c r="K876" s="53">
        <v>0.4</v>
      </c>
    </row>
    <row r="877" spans="6:11" outlineLevel="1" x14ac:dyDescent="0.2">
      <c r="F877" s="54">
        <v>2022</v>
      </c>
      <c r="G877" s="54" t="s">
        <v>106</v>
      </c>
      <c r="H877" t="s">
        <v>83</v>
      </c>
      <c r="I877" t="s">
        <v>84</v>
      </c>
      <c r="J877" s="52">
        <v>3400</v>
      </c>
      <c r="K877" s="53">
        <v>0.75</v>
      </c>
    </row>
    <row r="878" spans="6:11" outlineLevel="1" x14ac:dyDescent="0.2">
      <c r="F878" s="54">
        <v>2024</v>
      </c>
      <c r="G878" s="54" t="s">
        <v>109</v>
      </c>
      <c r="H878" t="s">
        <v>85</v>
      </c>
      <c r="I878" t="s">
        <v>95</v>
      </c>
      <c r="J878" s="52">
        <v>3100</v>
      </c>
      <c r="K878" s="53">
        <v>0.2</v>
      </c>
    </row>
    <row r="879" spans="6:11" outlineLevel="1" x14ac:dyDescent="0.2">
      <c r="F879" s="54">
        <v>2024</v>
      </c>
      <c r="G879" s="54" t="s">
        <v>108</v>
      </c>
      <c r="H879" t="s">
        <v>85</v>
      </c>
      <c r="I879" t="s">
        <v>86</v>
      </c>
      <c r="J879" s="52">
        <v>3200</v>
      </c>
      <c r="K879" s="53">
        <v>0.75</v>
      </c>
    </row>
    <row r="880" spans="6:11" outlineLevel="1" x14ac:dyDescent="0.2">
      <c r="F880" s="54">
        <v>2023</v>
      </c>
      <c r="G880" s="54" t="s">
        <v>107</v>
      </c>
      <c r="H880" t="s">
        <v>83</v>
      </c>
      <c r="I880" t="s">
        <v>99</v>
      </c>
      <c r="J880" s="52">
        <v>1600</v>
      </c>
      <c r="K880" s="53">
        <v>0.6</v>
      </c>
    </row>
    <row r="881" spans="6:11" outlineLevel="1" x14ac:dyDescent="0.2">
      <c r="F881" s="54">
        <v>2023</v>
      </c>
      <c r="G881" s="54" t="s">
        <v>106</v>
      </c>
      <c r="H881" t="s">
        <v>80</v>
      </c>
      <c r="I881" t="s">
        <v>91</v>
      </c>
      <c r="J881" s="52">
        <v>1700</v>
      </c>
      <c r="K881" s="53">
        <v>0.45</v>
      </c>
    </row>
    <row r="882" spans="6:11" outlineLevel="1" x14ac:dyDescent="0.2">
      <c r="F882" s="54">
        <v>2024</v>
      </c>
      <c r="G882" s="54" t="s">
        <v>109</v>
      </c>
      <c r="H882" t="s">
        <v>80</v>
      </c>
      <c r="I882" t="s">
        <v>81</v>
      </c>
      <c r="J882" s="52">
        <v>200</v>
      </c>
      <c r="K882" s="53">
        <v>0.5</v>
      </c>
    </row>
    <row r="883" spans="6:11" outlineLevel="1" x14ac:dyDescent="0.2">
      <c r="F883" s="54">
        <v>2024</v>
      </c>
      <c r="G883" s="54" t="s">
        <v>108</v>
      </c>
      <c r="H883" t="s">
        <v>83</v>
      </c>
      <c r="I883" t="s">
        <v>89</v>
      </c>
      <c r="J883" s="52">
        <v>2800</v>
      </c>
      <c r="K883" s="53">
        <v>0.15</v>
      </c>
    </row>
    <row r="884" spans="6:11" outlineLevel="1" x14ac:dyDescent="0.2">
      <c r="F884" s="54">
        <v>2024</v>
      </c>
      <c r="G884" s="54" t="s">
        <v>108</v>
      </c>
      <c r="H884" t="s">
        <v>76</v>
      </c>
      <c r="I884" t="s">
        <v>96</v>
      </c>
      <c r="J884" s="52">
        <v>500</v>
      </c>
      <c r="K884" s="53">
        <v>0.8</v>
      </c>
    </row>
    <row r="885" spans="6:11" outlineLevel="1" x14ac:dyDescent="0.2">
      <c r="F885" s="54">
        <v>2022</v>
      </c>
      <c r="G885" s="54" t="s">
        <v>106</v>
      </c>
      <c r="H885" t="s">
        <v>76</v>
      </c>
      <c r="I885" t="s">
        <v>77</v>
      </c>
      <c r="J885" s="52">
        <v>2500</v>
      </c>
      <c r="K885" s="53">
        <v>0.45</v>
      </c>
    </row>
    <row r="886" spans="6:11" outlineLevel="1" x14ac:dyDescent="0.2">
      <c r="F886" s="54">
        <v>2023</v>
      </c>
      <c r="G886" s="54" t="s">
        <v>106</v>
      </c>
      <c r="H886" t="s">
        <v>76</v>
      </c>
      <c r="I886" t="s">
        <v>98</v>
      </c>
      <c r="J886" s="52">
        <v>400</v>
      </c>
      <c r="K886" s="53">
        <v>0.1</v>
      </c>
    </row>
    <row r="887" spans="6:11" outlineLevel="1" x14ac:dyDescent="0.2">
      <c r="F887" s="54">
        <v>2023</v>
      </c>
      <c r="G887" s="54" t="s">
        <v>109</v>
      </c>
      <c r="H887" t="s">
        <v>85</v>
      </c>
      <c r="I887" t="s">
        <v>100</v>
      </c>
      <c r="J887" s="52">
        <v>2500</v>
      </c>
      <c r="K887" s="53">
        <v>0.25</v>
      </c>
    </row>
    <row r="888" spans="6:11" outlineLevel="1" x14ac:dyDescent="0.2">
      <c r="F888" s="54">
        <v>2023</v>
      </c>
      <c r="G888" s="54" t="s">
        <v>106</v>
      </c>
      <c r="H888" t="s">
        <v>76</v>
      </c>
      <c r="I888" t="s">
        <v>79</v>
      </c>
      <c r="J888" s="52">
        <v>1200</v>
      </c>
      <c r="K888" s="53">
        <v>0.3</v>
      </c>
    </row>
    <row r="889" spans="6:11" outlineLevel="1" x14ac:dyDescent="0.2">
      <c r="F889" s="54">
        <v>2022</v>
      </c>
      <c r="G889" s="54" t="s">
        <v>108</v>
      </c>
      <c r="H889" t="s">
        <v>80</v>
      </c>
      <c r="I889" t="s">
        <v>90</v>
      </c>
      <c r="J889" s="52">
        <v>1700</v>
      </c>
      <c r="K889" s="53">
        <v>0.55000000000000004</v>
      </c>
    </row>
    <row r="890" spans="6:11" outlineLevel="1" x14ac:dyDescent="0.2">
      <c r="F890" s="54">
        <v>2024</v>
      </c>
      <c r="G890" s="54" t="s">
        <v>109</v>
      </c>
      <c r="H890" t="s">
        <v>85</v>
      </c>
      <c r="I890" t="s">
        <v>100</v>
      </c>
      <c r="J890" s="52">
        <v>1300</v>
      </c>
      <c r="K890" s="53">
        <v>1</v>
      </c>
    </row>
    <row r="891" spans="6:11" outlineLevel="1" x14ac:dyDescent="0.2">
      <c r="F891" s="54">
        <v>2024</v>
      </c>
      <c r="G891" s="54" t="s">
        <v>109</v>
      </c>
      <c r="H891" t="s">
        <v>83</v>
      </c>
      <c r="I891" t="s">
        <v>99</v>
      </c>
      <c r="J891" s="52">
        <v>1700</v>
      </c>
      <c r="K891" s="53">
        <v>0.2</v>
      </c>
    </row>
    <row r="892" spans="6:11" outlineLevel="1" x14ac:dyDescent="0.2">
      <c r="F892" s="54">
        <v>2022</v>
      </c>
      <c r="G892" s="54" t="s">
        <v>106</v>
      </c>
      <c r="H892" t="s">
        <v>83</v>
      </c>
      <c r="I892" t="s">
        <v>99</v>
      </c>
      <c r="J892" s="52">
        <v>3500</v>
      </c>
      <c r="K892" s="53">
        <v>0.85</v>
      </c>
    </row>
    <row r="893" spans="6:11" outlineLevel="1" x14ac:dyDescent="0.2">
      <c r="F893" s="54">
        <v>2023</v>
      </c>
      <c r="G893" s="54" t="s">
        <v>108</v>
      </c>
      <c r="H893" t="s">
        <v>85</v>
      </c>
      <c r="I893" t="s">
        <v>86</v>
      </c>
      <c r="J893" s="52">
        <v>1800</v>
      </c>
      <c r="K893" s="53">
        <v>0.2</v>
      </c>
    </row>
    <row r="894" spans="6:11" outlineLevel="1" x14ac:dyDescent="0.2">
      <c r="F894" s="54">
        <v>2023</v>
      </c>
      <c r="G894" s="54" t="s">
        <v>109</v>
      </c>
      <c r="H894" t="s">
        <v>83</v>
      </c>
      <c r="I894" t="s">
        <v>94</v>
      </c>
      <c r="J894" s="52">
        <v>2700</v>
      </c>
      <c r="K894" s="53">
        <v>0.9</v>
      </c>
    </row>
    <row r="895" spans="6:11" outlineLevel="1" x14ac:dyDescent="0.2">
      <c r="F895" s="54">
        <v>2024</v>
      </c>
      <c r="G895" s="54" t="s">
        <v>106</v>
      </c>
      <c r="H895" t="s">
        <v>76</v>
      </c>
      <c r="I895" t="s">
        <v>82</v>
      </c>
      <c r="J895" s="52">
        <v>2100</v>
      </c>
      <c r="K895" s="53">
        <v>0.3</v>
      </c>
    </row>
    <row r="896" spans="6:11" outlineLevel="1" x14ac:dyDescent="0.2">
      <c r="F896" s="54">
        <v>2024</v>
      </c>
      <c r="G896" s="54" t="s">
        <v>109</v>
      </c>
      <c r="H896" t="s">
        <v>76</v>
      </c>
      <c r="I896" t="s">
        <v>77</v>
      </c>
      <c r="J896" s="52">
        <v>1800</v>
      </c>
      <c r="K896" s="53">
        <v>0.35</v>
      </c>
    </row>
    <row r="897" spans="6:11" outlineLevel="1" x14ac:dyDescent="0.2">
      <c r="F897" s="54">
        <v>2024</v>
      </c>
      <c r="G897" s="54" t="s">
        <v>107</v>
      </c>
      <c r="H897" t="s">
        <v>83</v>
      </c>
      <c r="I897" t="s">
        <v>84</v>
      </c>
      <c r="J897" s="52">
        <v>2800</v>
      </c>
      <c r="K897" s="53">
        <v>0.35</v>
      </c>
    </row>
    <row r="898" spans="6:11" outlineLevel="1" x14ac:dyDescent="0.2">
      <c r="F898" s="54">
        <v>2022</v>
      </c>
      <c r="G898" s="54" t="s">
        <v>108</v>
      </c>
      <c r="H898" t="s">
        <v>76</v>
      </c>
      <c r="I898" t="s">
        <v>92</v>
      </c>
      <c r="J898" s="52">
        <v>1900</v>
      </c>
      <c r="K898" s="53">
        <v>0.55000000000000004</v>
      </c>
    </row>
    <row r="899" spans="6:11" outlineLevel="1" x14ac:dyDescent="0.2">
      <c r="F899" s="54">
        <v>2024</v>
      </c>
      <c r="G899" s="54" t="s">
        <v>108</v>
      </c>
      <c r="H899" t="s">
        <v>76</v>
      </c>
      <c r="I899" t="s">
        <v>78</v>
      </c>
      <c r="J899" s="52">
        <v>2000</v>
      </c>
      <c r="K899" s="53">
        <v>0.55000000000000004</v>
      </c>
    </row>
    <row r="900" spans="6:11" outlineLevel="1" x14ac:dyDescent="0.2">
      <c r="F900" s="54">
        <v>2023</v>
      </c>
      <c r="G900" s="54" t="s">
        <v>108</v>
      </c>
      <c r="H900" t="s">
        <v>83</v>
      </c>
      <c r="I900" t="s">
        <v>89</v>
      </c>
      <c r="J900" s="52">
        <v>300</v>
      </c>
      <c r="K900" s="53">
        <v>0.95</v>
      </c>
    </row>
    <row r="901" spans="6:11" outlineLevel="1" x14ac:dyDescent="0.2">
      <c r="F901" s="54">
        <v>2022</v>
      </c>
      <c r="G901" s="54" t="s">
        <v>108</v>
      </c>
      <c r="H901" t="s">
        <v>80</v>
      </c>
      <c r="I901" t="s">
        <v>91</v>
      </c>
      <c r="J901" s="52">
        <v>400</v>
      </c>
      <c r="K901" s="53">
        <v>0.85</v>
      </c>
    </row>
    <row r="902" spans="6:11" outlineLevel="1" x14ac:dyDescent="0.2">
      <c r="F902" s="54">
        <v>2024</v>
      </c>
      <c r="G902" s="54" t="s">
        <v>106</v>
      </c>
      <c r="H902" t="s">
        <v>85</v>
      </c>
      <c r="I902" t="s">
        <v>97</v>
      </c>
      <c r="J902" s="52">
        <v>2800</v>
      </c>
      <c r="K902" s="53">
        <v>0.55000000000000004</v>
      </c>
    </row>
    <row r="903" spans="6:11" outlineLevel="1" x14ac:dyDescent="0.2">
      <c r="F903" s="54">
        <v>2023</v>
      </c>
      <c r="G903" s="54" t="s">
        <v>107</v>
      </c>
      <c r="H903" t="s">
        <v>80</v>
      </c>
      <c r="I903" t="s">
        <v>103</v>
      </c>
      <c r="J903" s="52">
        <v>800</v>
      </c>
      <c r="K903" s="53">
        <v>0.4</v>
      </c>
    </row>
    <row r="904" spans="6:11" outlineLevel="1" x14ac:dyDescent="0.2">
      <c r="F904" s="54">
        <v>2022</v>
      </c>
      <c r="G904" s="54" t="s">
        <v>106</v>
      </c>
      <c r="H904" t="s">
        <v>80</v>
      </c>
      <c r="I904" t="s">
        <v>101</v>
      </c>
      <c r="J904" s="52">
        <v>2800</v>
      </c>
      <c r="K904" s="53">
        <v>0.15</v>
      </c>
    </row>
    <row r="905" spans="6:11" outlineLevel="1" x14ac:dyDescent="0.2">
      <c r="F905" s="54">
        <v>2024</v>
      </c>
      <c r="G905" s="54" t="s">
        <v>107</v>
      </c>
      <c r="H905" t="s">
        <v>85</v>
      </c>
      <c r="I905" t="s">
        <v>100</v>
      </c>
      <c r="J905" s="52">
        <v>3200</v>
      </c>
      <c r="K905" s="53">
        <v>0.55000000000000004</v>
      </c>
    </row>
    <row r="906" spans="6:11" outlineLevel="1" x14ac:dyDescent="0.2">
      <c r="F906" s="54">
        <v>2022</v>
      </c>
      <c r="G906" s="54" t="s">
        <v>109</v>
      </c>
      <c r="H906" t="s">
        <v>83</v>
      </c>
      <c r="I906" t="s">
        <v>94</v>
      </c>
      <c r="J906" s="52">
        <v>1500</v>
      </c>
      <c r="K906" s="53">
        <v>0.45</v>
      </c>
    </row>
    <row r="907" spans="6:11" outlineLevel="1" x14ac:dyDescent="0.2">
      <c r="F907" s="54">
        <v>2023</v>
      </c>
      <c r="G907" s="54" t="s">
        <v>107</v>
      </c>
      <c r="H907" t="s">
        <v>85</v>
      </c>
      <c r="I907" t="s">
        <v>100</v>
      </c>
      <c r="J907" s="52">
        <v>1500</v>
      </c>
      <c r="K907" s="53">
        <v>0.65</v>
      </c>
    </row>
    <row r="908" spans="6:11" outlineLevel="1" x14ac:dyDescent="0.2">
      <c r="F908" s="54">
        <v>2022</v>
      </c>
      <c r="G908" s="54" t="s">
        <v>109</v>
      </c>
      <c r="H908" t="s">
        <v>83</v>
      </c>
      <c r="I908" t="s">
        <v>89</v>
      </c>
      <c r="J908" s="52">
        <v>1200</v>
      </c>
      <c r="K908" s="53">
        <v>0.4</v>
      </c>
    </row>
    <row r="909" spans="6:11" outlineLevel="1" x14ac:dyDescent="0.2">
      <c r="F909" s="54">
        <v>2024</v>
      </c>
      <c r="G909" s="54" t="s">
        <v>107</v>
      </c>
      <c r="H909" t="s">
        <v>85</v>
      </c>
      <c r="I909" t="s">
        <v>97</v>
      </c>
      <c r="J909" s="52">
        <v>4000</v>
      </c>
      <c r="K909" s="53">
        <v>0.65</v>
      </c>
    </row>
    <row r="910" spans="6:11" outlineLevel="1" x14ac:dyDescent="0.2">
      <c r="F910" s="54">
        <v>2023</v>
      </c>
      <c r="G910" s="54" t="s">
        <v>108</v>
      </c>
      <c r="H910" t="s">
        <v>76</v>
      </c>
      <c r="I910" t="s">
        <v>77</v>
      </c>
      <c r="J910" s="52">
        <v>900</v>
      </c>
      <c r="K910" s="53">
        <v>0.9</v>
      </c>
    </row>
    <row r="911" spans="6:11" outlineLevel="1" x14ac:dyDescent="0.2">
      <c r="F911" s="54">
        <v>2023</v>
      </c>
      <c r="G911" s="54" t="s">
        <v>108</v>
      </c>
      <c r="H911" t="s">
        <v>83</v>
      </c>
      <c r="I911" t="s">
        <v>89</v>
      </c>
      <c r="J911" s="52">
        <v>4000</v>
      </c>
      <c r="K911" s="53">
        <v>0.9</v>
      </c>
    </row>
    <row r="912" spans="6:11" outlineLevel="1" x14ac:dyDescent="0.2">
      <c r="F912" s="54">
        <v>2024</v>
      </c>
      <c r="G912" s="54" t="s">
        <v>109</v>
      </c>
      <c r="H912" t="s">
        <v>85</v>
      </c>
      <c r="I912" t="s">
        <v>86</v>
      </c>
      <c r="J912" s="52">
        <v>1600</v>
      </c>
      <c r="K912" s="53">
        <v>0.3</v>
      </c>
    </row>
    <row r="913" spans="6:11" outlineLevel="1" x14ac:dyDescent="0.2">
      <c r="F913" s="54">
        <v>2024</v>
      </c>
      <c r="G913" s="54" t="s">
        <v>106</v>
      </c>
      <c r="H913" t="s">
        <v>80</v>
      </c>
      <c r="I913" t="s">
        <v>87</v>
      </c>
      <c r="J913" s="52">
        <v>2800</v>
      </c>
      <c r="K913" s="53">
        <v>0.45</v>
      </c>
    </row>
    <row r="914" spans="6:11" outlineLevel="1" x14ac:dyDescent="0.2">
      <c r="F914" s="54">
        <v>2022</v>
      </c>
      <c r="G914" s="54" t="s">
        <v>106</v>
      </c>
      <c r="H914" t="s">
        <v>83</v>
      </c>
      <c r="I914" t="s">
        <v>93</v>
      </c>
      <c r="J914" s="52">
        <v>3800</v>
      </c>
      <c r="K914" s="53">
        <v>0.3</v>
      </c>
    </row>
    <row r="915" spans="6:11" outlineLevel="1" x14ac:dyDescent="0.2">
      <c r="F915" s="54">
        <v>2023</v>
      </c>
      <c r="G915" s="54" t="s">
        <v>107</v>
      </c>
      <c r="H915" t="s">
        <v>80</v>
      </c>
      <c r="I915" t="s">
        <v>101</v>
      </c>
      <c r="J915" s="52">
        <v>1000</v>
      </c>
      <c r="K915" s="53">
        <v>0.65</v>
      </c>
    </row>
    <row r="916" spans="6:11" outlineLevel="1" x14ac:dyDescent="0.2">
      <c r="F916" s="54">
        <v>2024</v>
      </c>
      <c r="G916" s="54" t="s">
        <v>108</v>
      </c>
      <c r="H916" t="s">
        <v>85</v>
      </c>
      <c r="I916" t="s">
        <v>97</v>
      </c>
      <c r="J916" s="52">
        <v>3200</v>
      </c>
      <c r="K916" s="53">
        <v>0.75</v>
      </c>
    </row>
    <row r="917" spans="6:11" outlineLevel="1" x14ac:dyDescent="0.2">
      <c r="F917" s="54">
        <v>2024</v>
      </c>
      <c r="G917" s="54" t="s">
        <v>108</v>
      </c>
      <c r="H917" t="s">
        <v>80</v>
      </c>
      <c r="I917" t="s">
        <v>91</v>
      </c>
      <c r="J917" s="52">
        <v>3000</v>
      </c>
      <c r="K917" s="53">
        <v>0.7</v>
      </c>
    </row>
    <row r="918" spans="6:11" outlineLevel="1" x14ac:dyDescent="0.2">
      <c r="F918" s="54">
        <v>2023</v>
      </c>
      <c r="G918" s="54" t="s">
        <v>108</v>
      </c>
      <c r="H918" t="s">
        <v>85</v>
      </c>
      <c r="I918" t="s">
        <v>95</v>
      </c>
      <c r="J918" s="52">
        <v>100</v>
      </c>
      <c r="K918" s="53">
        <v>0.3</v>
      </c>
    </row>
    <row r="919" spans="6:11" outlineLevel="1" x14ac:dyDescent="0.2">
      <c r="F919" s="54">
        <v>2023</v>
      </c>
      <c r="G919" s="54" t="s">
        <v>108</v>
      </c>
      <c r="H919" t="s">
        <v>76</v>
      </c>
      <c r="I919" t="s">
        <v>82</v>
      </c>
      <c r="J919" s="52">
        <v>2100</v>
      </c>
      <c r="K919" s="53">
        <v>0.05</v>
      </c>
    </row>
    <row r="920" spans="6:11" outlineLevel="1" x14ac:dyDescent="0.2">
      <c r="F920" s="54">
        <v>2024</v>
      </c>
      <c r="G920" s="54" t="s">
        <v>106</v>
      </c>
      <c r="H920" t="s">
        <v>80</v>
      </c>
      <c r="I920" t="s">
        <v>81</v>
      </c>
      <c r="J920" s="52">
        <v>2400</v>
      </c>
      <c r="K920" s="53">
        <v>0.25</v>
      </c>
    </row>
    <row r="921" spans="6:11" outlineLevel="1" x14ac:dyDescent="0.2">
      <c r="F921" s="54">
        <v>2022</v>
      </c>
      <c r="G921" s="54" t="s">
        <v>107</v>
      </c>
      <c r="H921" t="s">
        <v>85</v>
      </c>
      <c r="I921" t="s">
        <v>95</v>
      </c>
      <c r="J921" s="52">
        <v>3900</v>
      </c>
      <c r="K921" s="53">
        <v>0.05</v>
      </c>
    </row>
    <row r="922" spans="6:11" outlineLevel="1" x14ac:dyDescent="0.2">
      <c r="F922" s="54">
        <v>2023</v>
      </c>
      <c r="G922" s="54" t="s">
        <v>106</v>
      </c>
      <c r="H922" t="s">
        <v>80</v>
      </c>
      <c r="I922" t="s">
        <v>104</v>
      </c>
      <c r="J922" s="52">
        <v>2500</v>
      </c>
      <c r="K922" s="53">
        <v>0.7</v>
      </c>
    </row>
    <row r="923" spans="6:11" outlineLevel="1" x14ac:dyDescent="0.2">
      <c r="F923" s="54">
        <v>2023</v>
      </c>
      <c r="G923" s="54" t="s">
        <v>109</v>
      </c>
      <c r="H923" t="s">
        <v>76</v>
      </c>
      <c r="I923" t="s">
        <v>78</v>
      </c>
      <c r="J923" s="52">
        <v>2600</v>
      </c>
      <c r="K923" s="53">
        <v>0.6</v>
      </c>
    </row>
    <row r="924" spans="6:11" outlineLevel="1" x14ac:dyDescent="0.2">
      <c r="F924" s="54">
        <v>2024</v>
      </c>
      <c r="G924" s="54" t="s">
        <v>108</v>
      </c>
      <c r="H924" t="s">
        <v>83</v>
      </c>
      <c r="I924" t="s">
        <v>102</v>
      </c>
      <c r="J924" s="52">
        <v>1100</v>
      </c>
      <c r="K924" s="53">
        <v>0.15</v>
      </c>
    </row>
    <row r="925" spans="6:11" outlineLevel="1" x14ac:dyDescent="0.2">
      <c r="F925" s="54">
        <v>2024</v>
      </c>
      <c r="G925" s="54" t="s">
        <v>108</v>
      </c>
      <c r="H925" t="s">
        <v>80</v>
      </c>
      <c r="I925" t="s">
        <v>103</v>
      </c>
      <c r="J925" s="52">
        <v>200</v>
      </c>
      <c r="K925" s="53">
        <v>0.6</v>
      </c>
    </row>
    <row r="926" spans="6:11" outlineLevel="1" x14ac:dyDescent="0.2">
      <c r="F926" s="54">
        <v>2022</v>
      </c>
      <c r="G926" s="54" t="s">
        <v>106</v>
      </c>
      <c r="H926" t="s">
        <v>80</v>
      </c>
      <c r="I926" t="s">
        <v>91</v>
      </c>
      <c r="J926" s="52">
        <v>3200</v>
      </c>
      <c r="K926" s="53">
        <v>0.65</v>
      </c>
    </row>
    <row r="927" spans="6:11" outlineLevel="1" x14ac:dyDescent="0.2">
      <c r="F927" s="54">
        <v>2023</v>
      </c>
      <c r="G927" s="54" t="s">
        <v>108</v>
      </c>
      <c r="H927" t="s">
        <v>76</v>
      </c>
      <c r="I927" t="s">
        <v>92</v>
      </c>
      <c r="J927" s="52">
        <v>3500</v>
      </c>
      <c r="K927" s="53">
        <v>0.7</v>
      </c>
    </row>
    <row r="928" spans="6:11" outlineLevel="1" x14ac:dyDescent="0.2">
      <c r="F928" s="54">
        <v>2024</v>
      </c>
      <c r="G928" s="54" t="s">
        <v>108</v>
      </c>
      <c r="H928" t="s">
        <v>76</v>
      </c>
      <c r="I928" t="s">
        <v>79</v>
      </c>
      <c r="J928" s="52">
        <v>1100</v>
      </c>
      <c r="K928" s="53">
        <v>0.7</v>
      </c>
    </row>
    <row r="929" spans="6:11" outlineLevel="1" x14ac:dyDescent="0.2">
      <c r="F929" s="54">
        <v>2023</v>
      </c>
      <c r="G929" s="54" t="s">
        <v>109</v>
      </c>
      <c r="H929" t="s">
        <v>83</v>
      </c>
      <c r="I929" t="s">
        <v>89</v>
      </c>
      <c r="J929" s="52">
        <v>3000</v>
      </c>
      <c r="K929" s="53">
        <v>0.3</v>
      </c>
    </row>
    <row r="930" spans="6:11" outlineLevel="1" x14ac:dyDescent="0.2">
      <c r="F930" s="54">
        <v>2022</v>
      </c>
      <c r="G930" s="54" t="s">
        <v>108</v>
      </c>
      <c r="H930" t="s">
        <v>80</v>
      </c>
      <c r="I930" t="s">
        <v>90</v>
      </c>
      <c r="J930" s="52">
        <v>1600</v>
      </c>
      <c r="K930" s="53">
        <v>0.45</v>
      </c>
    </row>
    <row r="931" spans="6:11" outlineLevel="1" x14ac:dyDescent="0.2">
      <c r="F931" s="54">
        <v>2023</v>
      </c>
      <c r="G931" s="54" t="s">
        <v>109</v>
      </c>
      <c r="H931" t="s">
        <v>76</v>
      </c>
      <c r="I931" t="s">
        <v>77</v>
      </c>
      <c r="J931" s="52">
        <v>1300</v>
      </c>
      <c r="K931" s="53">
        <v>0.95</v>
      </c>
    </row>
    <row r="932" spans="6:11" outlineLevel="1" x14ac:dyDescent="0.2">
      <c r="F932" s="54">
        <v>2024</v>
      </c>
      <c r="G932" s="54" t="s">
        <v>107</v>
      </c>
      <c r="H932" t="s">
        <v>85</v>
      </c>
      <c r="I932" t="s">
        <v>100</v>
      </c>
      <c r="J932" s="52">
        <v>1300</v>
      </c>
      <c r="K932" s="53">
        <v>0.55000000000000004</v>
      </c>
    </row>
    <row r="933" spans="6:11" outlineLevel="1" x14ac:dyDescent="0.2">
      <c r="F933" s="54">
        <v>2023</v>
      </c>
      <c r="G933" s="54" t="s">
        <v>108</v>
      </c>
      <c r="H933" t="s">
        <v>85</v>
      </c>
      <c r="I933" t="s">
        <v>97</v>
      </c>
      <c r="J933" s="52">
        <v>1200</v>
      </c>
      <c r="K933" s="53">
        <v>0.65</v>
      </c>
    </row>
    <row r="934" spans="6:11" outlineLevel="1" x14ac:dyDescent="0.2">
      <c r="F934" s="54">
        <v>2022</v>
      </c>
      <c r="G934" s="54" t="s">
        <v>108</v>
      </c>
      <c r="H934" t="s">
        <v>76</v>
      </c>
      <c r="I934" t="s">
        <v>77</v>
      </c>
      <c r="J934" s="52">
        <v>2600</v>
      </c>
      <c r="K934" s="53">
        <v>0.45</v>
      </c>
    </row>
    <row r="935" spans="6:11" outlineLevel="1" x14ac:dyDescent="0.2">
      <c r="F935" s="54">
        <v>2024</v>
      </c>
      <c r="G935" s="54" t="s">
        <v>109</v>
      </c>
      <c r="H935" t="s">
        <v>76</v>
      </c>
      <c r="I935" t="s">
        <v>77</v>
      </c>
      <c r="J935" s="52">
        <v>3700</v>
      </c>
      <c r="K935" s="53">
        <v>0.65</v>
      </c>
    </row>
    <row r="936" spans="6:11" outlineLevel="1" x14ac:dyDescent="0.2">
      <c r="F936" s="54">
        <v>2024</v>
      </c>
      <c r="G936" s="54" t="s">
        <v>107</v>
      </c>
      <c r="H936" t="s">
        <v>76</v>
      </c>
      <c r="I936" t="s">
        <v>77</v>
      </c>
      <c r="J936" s="52">
        <v>500</v>
      </c>
      <c r="K936" s="53">
        <v>0.05</v>
      </c>
    </row>
    <row r="937" spans="6:11" outlineLevel="1" x14ac:dyDescent="0.2">
      <c r="F937" s="54">
        <v>2024</v>
      </c>
      <c r="G937" s="54" t="s">
        <v>107</v>
      </c>
      <c r="H937" t="s">
        <v>76</v>
      </c>
      <c r="I937" t="s">
        <v>78</v>
      </c>
      <c r="J937" s="52">
        <v>1300</v>
      </c>
      <c r="K937" s="53">
        <v>0.15</v>
      </c>
    </row>
    <row r="938" spans="6:11" outlineLevel="1" x14ac:dyDescent="0.2">
      <c r="F938" s="54">
        <v>2022</v>
      </c>
      <c r="G938" s="54" t="s">
        <v>108</v>
      </c>
      <c r="H938" t="s">
        <v>76</v>
      </c>
      <c r="I938" t="s">
        <v>77</v>
      </c>
      <c r="J938" s="52">
        <v>1300</v>
      </c>
      <c r="K938" s="53">
        <v>0.3</v>
      </c>
    </row>
    <row r="939" spans="6:11" outlineLevel="1" x14ac:dyDescent="0.2">
      <c r="F939" s="54">
        <v>2022</v>
      </c>
      <c r="G939" s="54" t="s">
        <v>109</v>
      </c>
      <c r="H939" t="s">
        <v>83</v>
      </c>
      <c r="I939" t="s">
        <v>102</v>
      </c>
      <c r="J939" s="52">
        <v>900</v>
      </c>
      <c r="K939" s="53">
        <v>1</v>
      </c>
    </row>
    <row r="940" spans="6:11" outlineLevel="1" x14ac:dyDescent="0.2">
      <c r="F940" s="54">
        <v>2022</v>
      </c>
      <c r="G940" s="54" t="s">
        <v>108</v>
      </c>
      <c r="H940" t="s">
        <v>83</v>
      </c>
      <c r="I940" t="s">
        <v>102</v>
      </c>
      <c r="J940" s="52">
        <v>3900</v>
      </c>
      <c r="K940" s="53">
        <v>0.85</v>
      </c>
    </row>
    <row r="941" spans="6:11" outlineLevel="1" x14ac:dyDescent="0.2">
      <c r="F941" s="54">
        <v>2022</v>
      </c>
      <c r="G941" s="54" t="s">
        <v>106</v>
      </c>
      <c r="H941" t="s">
        <v>85</v>
      </c>
      <c r="I941" t="s">
        <v>86</v>
      </c>
      <c r="J941" s="52">
        <v>3200</v>
      </c>
      <c r="K941" s="53">
        <v>0.45</v>
      </c>
    </row>
    <row r="942" spans="6:11" outlineLevel="1" x14ac:dyDescent="0.2">
      <c r="F942" s="54">
        <v>2022</v>
      </c>
      <c r="G942" s="54" t="s">
        <v>107</v>
      </c>
      <c r="H942" t="s">
        <v>85</v>
      </c>
      <c r="I942" t="s">
        <v>97</v>
      </c>
      <c r="J942" s="52">
        <v>1500</v>
      </c>
      <c r="K942" s="53">
        <v>0.35</v>
      </c>
    </row>
    <row r="943" spans="6:11" outlineLevel="1" x14ac:dyDescent="0.2">
      <c r="F943" s="54">
        <v>2024</v>
      </c>
      <c r="G943" s="54" t="s">
        <v>107</v>
      </c>
      <c r="H943" t="s">
        <v>76</v>
      </c>
      <c r="I943" t="s">
        <v>98</v>
      </c>
      <c r="J943" s="52">
        <v>100</v>
      </c>
      <c r="K943" s="53">
        <v>0.2</v>
      </c>
    </row>
    <row r="944" spans="6:11" outlineLevel="1" x14ac:dyDescent="0.2">
      <c r="F944" s="54">
        <v>2023</v>
      </c>
      <c r="G944" s="54" t="s">
        <v>109</v>
      </c>
      <c r="H944" t="s">
        <v>76</v>
      </c>
      <c r="I944" t="s">
        <v>79</v>
      </c>
      <c r="J944" s="52">
        <v>3900</v>
      </c>
      <c r="K944" s="53">
        <v>0.7</v>
      </c>
    </row>
    <row r="945" spans="6:11" outlineLevel="1" x14ac:dyDescent="0.2">
      <c r="F945" s="54">
        <v>2022</v>
      </c>
      <c r="G945" s="54" t="s">
        <v>108</v>
      </c>
      <c r="H945" t="s">
        <v>76</v>
      </c>
      <c r="I945" t="s">
        <v>78</v>
      </c>
      <c r="J945" s="52">
        <v>3800</v>
      </c>
      <c r="K945" s="53">
        <v>0.9</v>
      </c>
    </row>
    <row r="946" spans="6:11" outlineLevel="1" x14ac:dyDescent="0.2">
      <c r="F946" s="54">
        <v>2023</v>
      </c>
      <c r="G946" s="54" t="s">
        <v>107</v>
      </c>
      <c r="H946" t="s">
        <v>76</v>
      </c>
      <c r="I946" t="s">
        <v>92</v>
      </c>
      <c r="J946" s="52">
        <v>3200</v>
      </c>
      <c r="K946" s="53">
        <v>0.6</v>
      </c>
    </row>
    <row r="947" spans="6:11" outlineLevel="1" x14ac:dyDescent="0.2">
      <c r="F947" s="54">
        <v>2022</v>
      </c>
      <c r="G947" s="54" t="s">
        <v>108</v>
      </c>
      <c r="H947" t="s">
        <v>80</v>
      </c>
      <c r="I947" t="s">
        <v>88</v>
      </c>
      <c r="J947" s="52">
        <v>1500</v>
      </c>
      <c r="K947" s="53">
        <v>0.1</v>
      </c>
    </row>
    <row r="948" spans="6:11" outlineLevel="1" x14ac:dyDescent="0.2">
      <c r="F948" s="54">
        <v>2022</v>
      </c>
      <c r="G948" s="54" t="s">
        <v>108</v>
      </c>
      <c r="H948" t="s">
        <v>80</v>
      </c>
      <c r="I948" t="s">
        <v>101</v>
      </c>
      <c r="J948" s="52">
        <v>2500</v>
      </c>
      <c r="K948" s="53">
        <v>0.5</v>
      </c>
    </row>
    <row r="949" spans="6:11" outlineLevel="1" x14ac:dyDescent="0.2">
      <c r="F949" s="54">
        <v>2023</v>
      </c>
      <c r="G949" s="54" t="s">
        <v>108</v>
      </c>
      <c r="H949" t="s">
        <v>80</v>
      </c>
      <c r="I949" t="s">
        <v>103</v>
      </c>
      <c r="J949" s="52">
        <v>2300</v>
      </c>
      <c r="K949" s="53">
        <v>0.85</v>
      </c>
    </row>
    <row r="950" spans="6:11" outlineLevel="1" x14ac:dyDescent="0.2">
      <c r="F950" s="54">
        <v>2023</v>
      </c>
      <c r="G950" s="54" t="s">
        <v>109</v>
      </c>
      <c r="H950" t="s">
        <v>76</v>
      </c>
      <c r="I950" t="s">
        <v>98</v>
      </c>
      <c r="J950" s="52">
        <v>3900</v>
      </c>
      <c r="K950" s="53">
        <v>0.55000000000000004</v>
      </c>
    </row>
    <row r="951" spans="6:11" outlineLevel="1" x14ac:dyDescent="0.2">
      <c r="F951" s="54">
        <v>2024</v>
      </c>
      <c r="G951" s="54" t="s">
        <v>107</v>
      </c>
      <c r="H951" t="s">
        <v>83</v>
      </c>
      <c r="I951" t="s">
        <v>84</v>
      </c>
      <c r="J951" s="52">
        <v>1000</v>
      </c>
      <c r="K951" s="53">
        <v>0.55000000000000004</v>
      </c>
    </row>
    <row r="952" spans="6:11" outlineLevel="1" x14ac:dyDescent="0.2">
      <c r="F952" s="54">
        <v>2023</v>
      </c>
      <c r="G952" s="54" t="s">
        <v>107</v>
      </c>
      <c r="H952" t="s">
        <v>80</v>
      </c>
      <c r="I952" t="s">
        <v>81</v>
      </c>
      <c r="J952" s="52">
        <v>3400</v>
      </c>
      <c r="K952" s="53">
        <v>0.95</v>
      </c>
    </row>
    <row r="953" spans="6:11" outlineLevel="1" x14ac:dyDescent="0.2">
      <c r="F953" s="54">
        <v>2024</v>
      </c>
      <c r="G953" s="54" t="s">
        <v>109</v>
      </c>
      <c r="H953" t="s">
        <v>80</v>
      </c>
      <c r="I953" t="s">
        <v>81</v>
      </c>
      <c r="J953" s="52">
        <v>1800</v>
      </c>
      <c r="K953" s="53">
        <v>0.05</v>
      </c>
    </row>
    <row r="954" spans="6:11" outlineLevel="1" x14ac:dyDescent="0.2">
      <c r="F954" s="54">
        <v>2023</v>
      </c>
      <c r="G954" s="54" t="s">
        <v>106</v>
      </c>
      <c r="H954" t="s">
        <v>80</v>
      </c>
      <c r="I954" t="s">
        <v>104</v>
      </c>
      <c r="J954" s="52">
        <v>3600</v>
      </c>
      <c r="K954" s="53">
        <v>0.05</v>
      </c>
    </row>
    <row r="955" spans="6:11" outlineLevel="1" x14ac:dyDescent="0.2">
      <c r="F955" s="54">
        <v>2022</v>
      </c>
      <c r="G955" s="54" t="s">
        <v>108</v>
      </c>
      <c r="H955" t="s">
        <v>85</v>
      </c>
      <c r="I955" t="s">
        <v>95</v>
      </c>
      <c r="J955" s="52">
        <v>1000</v>
      </c>
      <c r="K955" s="53">
        <v>0.1</v>
      </c>
    </row>
    <row r="956" spans="6:11" outlineLevel="1" x14ac:dyDescent="0.2">
      <c r="F956" s="54">
        <v>2024</v>
      </c>
      <c r="G956" s="54" t="s">
        <v>107</v>
      </c>
      <c r="H956" t="s">
        <v>76</v>
      </c>
      <c r="I956" t="s">
        <v>92</v>
      </c>
      <c r="J956" s="52">
        <v>1400</v>
      </c>
      <c r="K956" s="53">
        <v>0.55000000000000004</v>
      </c>
    </row>
    <row r="957" spans="6:11" outlineLevel="1" x14ac:dyDescent="0.2">
      <c r="F957" s="54">
        <v>2024</v>
      </c>
      <c r="G957" s="54" t="s">
        <v>109</v>
      </c>
      <c r="H957" t="s">
        <v>83</v>
      </c>
      <c r="I957" t="s">
        <v>89</v>
      </c>
      <c r="J957" s="52">
        <v>2600</v>
      </c>
      <c r="K957" s="53">
        <v>0.25</v>
      </c>
    </row>
    <row r="958" spans="6:11" outlineLevel="1" x14ac:dyDescent="0.2">
      <c r="F958" s="54">
        <v>2022</v>
      </c>
      <c r="G958" s="54" t="s">
        <v>108</v>
      </c>
      <c r="H958" t="s">
        <v>83</v>
      </c>
      <c r="I958" t="s">
        <v>84</v>
      </c>
      <c r="J958" s="52">
        <v>1500</v>
      </c>
      <c r="K958" s="53">
        <v>0.05</v>
      </c>
    </row>
    <row r="959" spans="6:11" outlineLevel="1" x14ac:dyDescent="0.2">
      <c r="F959" s="54">
        <v>2023</v>
      </c>
      <c r="G959" s="54" t="s">
        <v>109</v>
      </c>
      <c r="H959" t="s">
        <v>80</v>
      </c>
      <c r="I959" t="s">
        <v>101</v>
      </c>
      <c r="J959" s="52">
        <v>2600</v>
      </c>
      <c r="K959" s="53">
        <v>0.65</v>
      </c>
    </row>
    <row r="960" spans="6:11" outlineLevel="1" x14ac:dyDescent="0.2">
      <c r="F960" s="54">
        <v>2023</v>
      </c>
      <c r="G960" s="54" t="s">
        <v>106</v>
      </c>
      <c r="H960" t="s">
        <v>85</v>
      </c>
      <c r="I960" t="s">
        <v>97</v>
      </c>
      <c r="J960" s="52">
        <v>300</v>
      </c>
      <c r="K960" s="53">
        <v>0.95</v>
      </c>
    </row>
    <row r="961" spans="6:11" outlineLevel="1" x14ac:dyDescent="0.2">
      <c r="F961" s="54">
        <v>2023</v>
      </c>
      <c r="G961" s="54" t="s">
        <v>109</v>
      </c>
      <c r="H961" t="s">
        <v>80</v>
      </c>
      <c r="I961" t="s">
        <v>81</v>
      </c>
      <c r="J961" s="52">
        <v>2500</v>
      </c>
      <c r="K961" s="53">
        <v>0.4</v>
      </c>
    </row>
    <row r="962" spans="6:11" outlineLevel="1" x14ac:dyDescent="0.2">
      <c r="F962" s="54">
        <v>2022</v>
      </c>
      <c r="G962" s="54" t="s">
        <v>107</v>
      </c>
      <c r="H962" t="s">
        <v>83</v>
      </c>
      <c r="I962" t="s">
        <v>89</v>
      </c>
      <c r="J962" s="52">
        <v>1200</v>
      </c>
      <c r="K962" s="53">
        <v>0.45</v>
      </c>
    </row>
    <row r="963" spans="6:11" outlineLevel="1" x14ac:dyDescent="0.2">
      <c r="F963" s="54">
        <v>2022</v>
      </c>
      <c r="G963" s="54" t="s">
        <v>107</v>
      </c>
      <c r="H963" t="s">
        <v>85</v>
      </c>
      <c r="I963" t="s">
        <v>100</v>
      </c>
      <c r="J963" s="52">
        <v>1300</v>
      </c>
      <c r="K963" s="53">
        <v>0.65</v>
      </c>
    </row>
    <row r="964" spans="6:11" outlineLevel="1" x14ac:dyDescent="0.2">
      <c r="F964" s="54">
        <v>2024</v>
      </c>
      <c r="G964" s="54" t="s">
        <v>109</v>
      </c>
      <c r="H964" t="s">
        <v>80</v>
      </c>
      <c r="I964" t="s">
        <v>104</v>
      </c>
      <c r="J964" s="52">
        <v>3900</v>
      </c>
      <c r="K964" s="53">
        <v>0.9</v>
      </c>
    </row>
    <row r="965" spans="6:11" outlineLevel="1" x14ac:dyDescent="0.2">
      <c r="F965" s="54">
        <v>2023</v>
      </c>
      <c r="G965" s="54" t="s">
        <v>108</v>
      </c>
      <c r="H965" t="s">
        <v>76</v>
      </c>
      <c r="I965" t="s">
        <v>82</v>
      </c>
      <c r="J965" s="52">
        <v>800</v>
      </c>
      <c r="K965" s="53">
        <v>0.6</v>
      </c>
    </row>
    <row r="966" spans="6:11" outlineLevel="1" x14ac:dyDescent="0.2">
      <c r="F966" s="54">
        <v>2023</v>
      </c>
      <c r="G966" s="54" t="s">
        <v>107</v>
      </c>
      <c r="H966" t="s">
        <v>80</v>
      </c>
      <c r="I966" t="s">
        <v>88</v>
      </c>
      <c r="J966" s="52">
        <v>900</v>
      </c>
      <c r="K966" s="53">
        <v>0.45</v>
      </c>
    </row>
    <row r="967" spans="6:11" outlineLevel="1" x14ac:dyDescent="0.2">
      <c r="F967" s="54">
        <v>2022</v>
      </c>
      <c r="G967" s="54" t="s">
        <v>107</v>
      </c>
      <c r="H967" t="s">
        <v>80</v>
      </c>
      <c r="I967" t="s">
        <v>87</v>
      </c>
      <c r="J967" s="52">
        <v>800</v>
      </c>
      <c r="K967" s="53">
        <v>0.35</v>
      </c>
    </row>
    <row r="968" spans="6:11" outlineLevel="1" x14ac:dyDescent="0.2">
      <c r="F968" s="54">
        <v>2023</v>
      </c>
      <c r="G968" s="54" t="s">
        <v>107</v>
      </c>
      <c r="H968" t="s">
        <v>76</v>
      </c>
      <c r="I968" t="s">
        <v>98</v>
      </c>
      <c r="J968" s="52">
        <v>3600</v>
      </c>
      <c r="K968" s="53">
        <v>0.05</v>
      </c>
    </row>
    <row r="969" spans="6:11" outlineLevel="1" x14ac:dyDescent="0.2">
      <c r="F969" s="54">
        <v>2024</v>
      </c>
      <c r="G969" s="54" t="s">
        <v>107</v>
      </c>
      <c r="H969" t="s">
        <v>85</v>
      </c>
      <c r="I969" t="s">
        <v>86</v>
      </c>
      <c r="J969" s="52">
        <v>3800</v>
      </c>
      <c r="K969" s="53">
        <v>1</v>
      </c>
    </row>
    <row r="970" spans="6:11" outlineLevel="1" x14ac:dyDescent="0.2">
      <c r="F970" s="54">
        <v>2023</v>
      </c>
      <c r="G970" s="54" t="s">
        <v>107</v>
      </c>
      <c r="H970" t="s">
        <v>80</v>
      </c>
      <c r="I970" t="s">
        <v>87</v>
      </c>
      <c r="J970" s="52">
        <v>3700</v>
      </c>
      <c r="K970" s="53">
        <v>0.85</v>
      </c>
    </row>
    <row r="971" spans="6:11" outlineLevel="1" x14ac:dyDescent="0.2">
      <c r="F971" s="54">
        <v>2022</v>
      </c>
      <c r="G971" s="54" t="s">
        <v>107</v>
      </c>
      <c r="H971" t="s">
        <v>85</v>
      </c>
      <c r="I971" t="s">
        <v>95</v>
      </c>
      <c r="J971" s="52">
        <v>200</v>
      </c>
      <c r="K971" s="53">
        <v>0.75</v>
      </c>
    </row>
    <row r="972" spans="6:11" outlineLevel="1" x14ac:dyDescent="0.2">
      <c r="F972" s="54">
        <v>2023</v>
      </c>
      <c r="G972" s="54" t="s">
        <v>107</v>
      </c>
      <c r="H972" t="s">
        <v>83</v>
      </c>
      <c r="I972" t="s">
        <v>89</v>
      </c>
      <c r="J972" s="52">
        <v>300</v>
      </c>
      <c r="K972" s="53">
        <v>0.05</v>
      </c>
    </row>
    <row r="973" spans="6:11" outlineLevel="1" x14ac:dyDescent="0.2">
      <c r="F973" s="54">
        <v>2022</v>
      </c>
      <c r="G973" s="54" t="s">
        <v>107</v>
      </c>
      <c r="H973" t="s">
        <v>85</v>
      </c>
      <c r="I973" t="s">
        <v>86</v>
      </c>
      <c r="J973" s="52">
        <v>1400</v>
      </c>
      <c r="K973" s="53">
        <v>0.55000000000000004</v>
      </c>
    </row>
    <row r="974" spans="6:11" outlineLevel="1" x14ac:dyDescent="0.2">
      <c r="F974" s="54">
        <v>2022</v>
      </c>
      <c r="G974" s="54" t="s">
        <v>107</v>
      </c>
      <c r="H974" t="s">
        <v>85</v>
      </c>
      <c r="I974" t="s">
        <v>86</v>
      </c>
      <c r="J974" s="52">
        <v>400</v>
      </c>
      <c r="K974" s="53">
        <v>0.15</v>
      </c>
    </row>
    <row r="975" spans="6:11" outlineLevel="1" x14ac:dyDescent="0.2">
      <c r="F975" s="54">
        <v>2024</v>
      </c>
      <c r="G975" s="54" t="s">
        <v>107</v>
      </c>
      <c r="H975" t="s">
        <v>76</v>
      </c>
      <c r="I975" t="s">
        <v>96</v>
      </c>
      <c r="J975" s="52">
        <v>3600</v>
      </c>
      <c r="K975" s="53">
        <v>0.9</v>
      </c>
    </row>
    <row r="976" spans="6:11" outlineLevel="1" x14ac:dyDescent="0.2">
      <c r="F976" s="54">
        <v>2023</v>
      </c>
      <c r="G976" s="54" t="s">
        <v>106</v>
      </c>
      <c r="H976" t="s">
        <v>76</v>
      </c>
      <c r="I976" t="s">
        <v>79</v>
      </c>
      <c r="J976" s="52">
        <v>4000</v>
      </c>
      <c r="K976" s="53">
        <v>0.6</v>
      </c>
    </row>
    <row r="977" spans="6:11" outlineLevel="1" x14ac:dyDescent="0.2">
      <c r="F977" s="54">
        <v>2023</v>
      </c>
      <c r="G977" s="54" t="s">
        <v>108</v>
      </c>
      <c r="H977" t="s">
        <v>85</v>
      </c>
      <c r="I977" t="s">
        <v>97</v>
      </c>
      <c r="J977" s="52">
        <v>1000</v>
      </c>
      <c r="K977" s="53">
        <v>0.4</v>
      </c>
    </row>
    <row r="978" spans="6:11" outlineLevel="1" x14ac:dyDescent="0.2">
      <c r="F978" s="54">
        <v>2022</v>
      </c>
      <c r="G978" s="54" t="s">
        <v>109</v>
      </c>
      <c r="H978" t="s">
        <v>85</v>
      </c>
      <c r="I978" t="s">
        <v>97</v>
      </c>
      <c r="J978" s="52">
        <v>2100</v>
      </c>
      <c r="K978" s="53">
        <v>0.4</v>
      </c>
    </row>
    <row r="979" spans="6:11" outlineLevel="1" x14ac:dyDescent="0.2">
      <c r="F979" s="54">
        <v>2022</v>
      </c>
      <c r="G979" s="54" t="s">
        <v>108</v>
      </c>
      <c r="H979" t="s">
        <v>80</v>
      </c>
      <c r="I979" t="s">
        <v>104</v>
      </c>
      <c r="J979" s="52">
        <v>3700</v>
      </c>
      <c r="K979" s="53">
        <v>0.75</v>
      </c>
    </row>
    <row r="980" spans="6:11" outlineLevel="1" x14ac:dyDescent="0.2">
      <c r="F980" s="54">
        <v>2024</v>
      </c>
      <c r="G980" s="54" t="s">
        <v>109</v>
      </c>
      <c r="H980" t="s">
        <v>80</v>
      </c>
      <c r="I980" t="s">
        <v>101</v>
      </c>
      <c r="J980" s="52">
        <v>1400</v>
      </c>
      <c r="K980" s="53">
        <v>0.6</v>
      </c>
    </row>
    <row r="981" spans="6:11" outlineLevel="1" x14ac:dyDescent="0.2">
      <c r="F981" s="54">
        <v>2022</v>
      </c>
      <c r="G981" s="54" t="s">
        <v>107</v>
      </c>
      <c r="H981" t="s">
        <v>80</v>
      </c>
      <c r="I981" t="s">
        <v>81</v>
      </c>
      <c r="J981" s="52">
        <v>4000</v>
      </c>
      <c r="K981" s="53">
        <v>0.05</v>
      </c>
    </row>
    <row r="982" spans="6:11" outlineLevel="1" x14ac:dyDescent="0.2">
      <c r="F982" s="54">
        <v>2022</v>
      </c>
      <c r="G982" s="54" t="s">
        <v>106</v>
      </c>
      <c r="H982" t="s">
        <v>80</v>
      </c>
      <c r="I982" t="s">
        <v>88</v>
      </c>
      <c r="J982" s="52">
        <v>3700</v>
      </c>
      <c r="K982" s="53">
        <v>0.45</v>
      </c>
    </row>
    <row r="983" spans="6:11" outlineLevel="1" x14ac:dyDescent="0.2">
      <c r="F983" s="54">
        <v>2022</v>
      </c>
      <c r="G983" s="54" t="s">
        <v>106</v>
      </c>
      <c r="H983" t="s">
        <v>83</v>
      </c>
      <c r="I983" t="s">
        <v>94</v>
      </c>
      <c r="J983" s="52">
        <v>3400</v>
      </c>
      <c r="K983" s="53">
        <v>0.15</v>
      </c>
    </row>
    <row r="984" spans="6:11" outlineLevel="1" x14ac:dyDescent="0.2">
      <c r="F984" s="54">
        <v>2024</v>
      </c>
      <c r="G984" s="54" t="s">
        <v>106</v>
      </c>
      <c r="H984" t="s">
        <v>80</v>
      </c>
      <c r="I984" t="s">
        <v>90</v>
      </c>
      <c r="J984" s="52">
        <v>1200</v>
      </c>
      <c r="K984" s="53">
        <v>0.15</v>
      </c>
    </row>
    <row r="985" spans="6:11" outlineLevel="1" x14ac:dyDescent="0.2">
      <c r="F985" s="54">
        <v>2022</v>
      </c>
      <c r="G985" s="54" t="s">
        <v>109</v>
      </c>
      <c r="H985" t="s">
        <v>83</v>
      </c>
      <c r="I985" t="s">
        <v>102</v>
      </c>
      <c r="J985" s="52">
        <v>3400</v>
      </c>
      <c r="K985" s="53">
        <v>0.85</v>
      </c>
    </row>
    <row r="986" spans="6:11" outlineLevel="1" x14ac:dyDescent="0.2">
      <c r="F986" s="54">
        <v>2024</v>
      </c>
      <c r="G986" s="54" t="s">
        <v>108</v>
      </c>
      <c r="H986" t="s">
        <v>85</v>
      </c>
      <c r="I986" t="s">
        <v>100</v>
      </c>
      <c r="J986" s="52">
        <v>1700</v>
      </c>
      <c r="K986" s="53">
        <v>0.9</v>
      </c>
    </row>
    <row r="987" spans="6:11" outlineLevel="1" x14ac:dyDescent="0.2">
      <c r="F987" s="54">
        <v>2022</v>
      </c>
      <c r="G987" s="54" t="s">
        <v>108</v>
      </c>
      <c r="H987" t="s">
        <v>80</v>
      </c>
      <c r="I987" t="s">
        <v>90</v>
      </c>
      <c r="J987" s="52">
        <v>300</v>
      </c>
      <c r="K987" s="53">
        <v>1</v>
      </c>
    </row>
    <row r="988" spans="6:11" outlineLevel="1" x14ac:dyDescent="0.2">
      <c r="F988" s="54">
        <v>2022</v>
      </c>
      <c r="G988" s="54" t="s">
        <v>108</v>
      </c>
      <c r="H988" t="s">
        <v>80</v>
      </c>
      <c r="I988" t="s">
        <v>104</v>
      </c>
      <c r="J988" s="52">
        <v>2900</v>
      </c>
      <c r="K988" s="53">
        <v>0.7</v>
      </c>
    </row>
    <row r="989" spans="6:11" outlineLevel="1" x14ac:dyDescent="0.2">
      <c r="F989" s="54">
        <v>2022</v>
      </c>
      <c r="G989" s="54" t="s">
        <v>109</v>
      </c>
      <c r="H989" t="s">
        <v>76</v>
      </c>
      <c r="I989" t="s">
        <v>92</v>
      </c>
      <c r="J989" s="52">
        <v>3600</v>
      </c>
      <c r="K989" s="53">
        <v>0.5</v>
      </c>
    </row>
    <row r="990" spans="6:11" outlineLevel="1" x14ac:dyDescent="0.2">
      <c r="F990" s="54">
        <v>2023</v>
      </c>
      <c r="G990" s="54" t="s">
        <v>108</v>
      </c>
      <c r="H990" t="s">
        <v>85</v>
      </c>
      <c r="I990" t="s">
        <v>95</v>
      </c>
      <c r="J990" s="52">
        <v>2500</v>
      </c>
      <c r="K990" s="53">
        <v>0.05</v>
      </c>
    </row>
    <row r="991" spans="6:11" outlineLevel="1" x14ac:dyDescent="0.2">
      <c r="F991" s="54">
        <v>2023</v>
      </c>
      <c r="G991" s="54" t="s">
        <v>106</v>
      </c>
      <c r="H991" t="s">
        <v>85</v>
      </c>
      <c r="I991" t="s">
        <v>100</v>
      </c>
      <c r="J991" s="52">
        <v>400</v>
      </c>
      <c r="K991" s="53">
        <v>0.7</v>
      </c>
    </row>
    <row r="992" spans="6:11" outlineLevel="1" x14ac:dyDescent="0.2">
      <c r="F992" s="54">
        <v>2023</v>
      </c>
      <c r="G992" s="54" t="s">
        <v>107</v>
      </c>
      <c r="H992" t="s">
        <v>83</v>
      </c>
      <c r="I992" t="s">
        <v>84</v>
      </c>
      <c r="J992" s="52">
        <v>300</v>
      </c>
      <c r="K992" s="53">
        <v>0.1</v>
      </c>
    </row>
    <row r="993" spans="6:11" outlineLevel="1" x14ac:dyDescent="0.2">
      <c r="F993" s="54">
        <v>2022</v>
      </c>
      <c r="G993" s="54" t="s">
        <v>107</v>
      </c>
      <c r="H993" t="s">
        <v>76</v>
      </c>
      <c r="I993" t="s">
        <v>92</v>
      </c>
      <c r="J993" s="52">
        <v>2300</v>
      </c>
      <c r="K993" s="53">
        <v>0.3</v>
      </c>
    </row>
    <row r="994" spans="6:11" outlineLevel="1" x14ac:dyDescent="0.2">
      <c r="F994" s="54">
        <v>2024</v>
      </c>
      <c r="G994" s="54" t="s">
        <v>107</v>
      </c>
      <c r="H994" t="s">
        <v>76</v>
      </c>
      <c r="I994" t="s">
        <v>82</v>
      </c>
      <c r="J994" s="52">
        <v>1000</v>
      </c>
      <c r="K994" s="53">
        <v>0.05</v>
      </c>
    </row>
    <row r="995" spans="6:11" outlineLevel="1" x14ac:dyDescent="0.2">
      <c r="F995" s="54">
        <v>2023</v>
      </c>
      <c r="G995" s="54" t="s">
        <v>106</v>
      </c>
      <c r="H995" t="s">
        <v>83</v>
      </c>
      <c r="I995" t="s">
        <v>102</v>
      </c>
      <c r="J995" s="52">
        <v>400</v>
      </c>
      <c r="K995" s="53">
        <v>0.55000000000000004</v>
      </c>
    </row>
    <row r="996" spans="6:11" outlineLevel="1" x14ac:dyDescent="0.2">
      <c r="F996" s="54">
        <v>2022</v>
      </c>
      <c r="G996" s="54" t="s">
        <v>109</v>
      </c>
      <c r="H996" t="s">
        <v>80</v>
      </c>
      <c r="I996" t="s">
        <v>104</v>
      </c>
      <c r="J996" s="52">
        <v>2000</v>
      </c>
      <c r="K996" s="53">
        <v>0.75</v>
      </c>
    </row>
    <row r="997" spans="6:11" outlineLevel="1" x14ac:dyDescent="0.2">
      <c r="F997" s="54">
        <v>2024</v>
      </c>
      <c r="G997" s="54" t="s">
        <v>106</v>
      </c>
      <c r="H997" t="s">
        <v>83</v>
      </c>
      <c r="I997" t="s">
        <v>99</v>
      </c>
      <c r="J997" s="52">
        <v>3400</v>
      </c>
      <c r="K997" s="53">
        <v>0.5</v>
      </c>
    </row>
    <row r="998" spans="6:11" outlineLevel="1" x14ac:dyDescent="0.2">
      <c r="F998" s="54">
        <v>2023</v>
      </c>
      <c r="G998" s="54" t="s">
        <v>106</v>
      </c>
      <c r="H998" t="s">
        <v>83</v>
      </c>
      <c r="I998" t="s">
        <v>93</v>
      </c>
      <c r="J998" s="52">
        <v>300</v>
      </c>
      <c r="K998" s="53">
        <v>0.1</v>
      </c>
    </row>
    <row r="999" spans="6:11" outlineLevel="1" x14ac:dyDescent="0.2">
      <c r="F999" s="54">
        <v>2022</v>
      </c>
      <c r="G999" s="54" t="s">
        <v>106</v>
      </c>
      <c r="H999" t="s">
        <v>76</v>
      </c>
      <c r="I999" t="s">
        <v>79</v>
      </c>
      <c r="J999" s="52">
        <v>1000</v>
      </c>
      <c r="K999" s="53">
        <v>0.4</v>
      </c>
    </row>
    <row r="1000" spans="6:11" outlineLevel="1" x14ac:dyDescent="0.2">
      <c r="F1000" s="54">
        <v>2023</v>
      </c>
      <c r="G1000" s="54" t="s">
        <v>109</v>
      </c>
      <c r="H1000" t="s">
        <v>85</v>
      </c>
      <c r="I1000" t="s">
        <v>100</v>
      </c>
      <c r="J1000" s="52">
        <v>1200</v>
      </c>
      <c r="K1000" s="53">
        <v>0.25</v>
      </c>
    </row>
    <row r="1001" spans="6:11" outlineLevel="1" x14ac:dyDescent="0.2">
      <c r="F1001" s="54">
        <v>2024</v>
      </c>
      <c r="G1001" s="54" t="s">
        <v>107</v>
      </c>
      <c r="H1001" t="s">
        <v>83</v>
      </c>
      <c r="I1001" t="s">
        <v>102</v>
      </c>
      <c r="J1001" s="52">
        <v>2100</v>
      </c>
      <c r="K1001" s="53">
        <v>0.4</v>
      </c>
    </row>
    <row r="1002" spans="6:11" outlineLevel="1" x14ac:dyDescent="0.2">
      <c r="F1002" s="54">
        <v>2024</v>
      </c>
      <c r="G1002" s="54" t="s">
        <v>109</v>
      </c>
      <c r="H1002" t="s">
        <v>83</v>
      </c>
      <c r="I1002" t="s">
        <v>94</v>
      </c>
      <c r="J1002" s="52">
        <v>1900</v>
      </c>
      <c r="K1002" s="53">
        <v>0.3</v>
      </c>
    </row>
    <row r="1003" spans="6:11" outlineLevel="1" x14ac:dyDescent="0.2">
      <c r="F1003" s="54">
        <v>2022</v>
      </c>
      <c r="G1003" s="54" t="s">
        <v>108</v>
      </c>
      <c r="H1003" t="s">
        <v>85</v>
      </c>
      <c r="I1003" t="s">
        <v>86</v>
      </c>
      <c r="J1003" s="52">
        <v>1200</v>
      </c>
      <c r="K1003" s="53">
        <v>0.05</v>
      </c>
    </row>
    <row r="1004" spans="6:11" outlineLevel="1" x14ac:dyDescent="0.2">
      <c r="F1004" s="54">
        <v>2023</v>
      </c>
      <c r="G1004" s="54" t="s">
        <v>108</v>
      </c>
      <c r="H1004" t="s">
        <v>85</v>
      </c>
      <c r="I1004" t="s">
        <v>95</v>
      </c>
      <c r="J1004" s="52">
        <v>200</v>
      </c>
      <c r="K1004" s="53">
        <v>0.85</v>
      </c>
    </row>
    <row r="1005" spans="6:11" outlineLevel="1" x14ac:dyDescent="0.2">
      <c r="F1005" s="54">
        <v>2024</v>
      </c>
      <c r="G1005" s="54" t="s">
        <v>108</v>
      </c>
      <c r="H1005" t="s">
        <v>83</v>
      </c>
      <c r="I1005" t="s">
        <v>84</v>
      </c>
      <c r="J1005" s="52">
        <v>1300</v>
      </c>
      <c r="K1005" s="53">
        <v>0.35</v>
      </c>
    </row>
    <row r="1006" spans="6:11" outlineLevel="1" x14ac:dyDescent="0.2">
      <c r="F1006" s="54">
        <v>2022</v>
      </c>
      <c r="G1006" s="54" t="s">
        <v>108</v>
      </c>
      <c r="H1006" t="s">
        <v>76</v>
      </c>
      <c r="I1006" t="s">
        <v>78</v>
      </c>
      <c r="J1006" s="52">
        <v>2600</v>
      </c>
      <c r="K1006" s="53">
        <v>0.95</v>
      </c>
    </row>
    <row r="1007" spans="6:11" outlineLevel="1" x14ac:dyDescent="0.2">
      <c r="F1007" s="54">
        <v>2024</v>
      </c>
      <c r="G1007" s="54" t="s">
        <v>107</v>
      </c>
      <c r="H1007" t="s">
        <v>85</v>
      </c>
      <c r="I1007" t="s">
        <v>95</v>
      </c>
      <c r="J1007" s="52">
        <v>1200</v>
      </c>
      <c r="K1007" s="53">
        <v>0.8</v>
      </c>
    </row>
    <row r="1008" spans="6:11" outlineLevel="1" x14ac:dyDescent="0.2">
      <c r="F1008" s="54">
        <v>2022</v>
      </c>
      <c r="G1008" s="54" t="s">
        <v>108</v>
      </c>
      <c r="H1008" t="s">
        <v>76</v>
      </c>
      <c r="I1008" t="s">
        <v>98</v>
      </c>
      <c r="J1008" s="52">
        <v>1500</v>
      </c>
      <c r="K1008" s="53">
        <v>0.5</v>
      </c>
    </row>
    <row r="1009" spans="6:11" outlineLevel="1" x14ac:dyDescent="0.2">
      <c r="F1009" s="54">
        <v>2022</v>
      </c>
      <c r="G1009" s="54" t="s">
        <v>109</v>
      </c>
      <c r="H1009" t="s">
        <v>76</v>
      </c>
      <c r="I1009" t="s">
        <v>77</v>
      </c>
      <c r="J1009" s="52">
        <v>2800</v>
      </c>
      <c r="K1009" s="53">
        <v>0.4</v>
      </c>
    </row>
    <row r="1010" spans="6:11" outlineLevel="1" x14ac:dyDescent="0.2"/>
    <row r="1011" spans="6:11" outlineLevel="1" x14ac:dyDescent="0.2"/>
  </sheetData>
  <mergeCells count="1">
    <mergeCell ref="A3:E3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BB1E-7AFD-4437-AEFF-8741E5D8A3FD}">
  <sheetPr>
    <outlinePr summaryBelow="0" summaryRight="0"/>
  </sheetPr>
  <dimension ref="A1:U221"/>
  <sheetViews>
    <sheetView showGridLines="0" workbookViewId="0">
      <pane ySplit="4" topLeftCell="A5" activePane="bottomLeft" state="frozen"/>
      <selection pane="bottomLeft" activeCell="A187" sqref="A187:XFD221"/>
    </sheetView>
  </sheetViews>
  <sheetFormatPr defaultRowHeight="12" outlineLevelRow="1" x14ac:dyDescent="0.2"/>
  <cols>
    <col min="1" max="5" width="3.7109375" customWidth="1"/>
    <col min="6" max="6" width="13.140625" customWidth="1"/>
    <col min="7" max="7" width="16.5703125" customWidth="1"/>
  </cols>
  <sheetData>
    <row r="1" spans="1:2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PivotTable Results</v>
      </c>
    </row>
    <row r="2" spans="1:21" ht="18" x14ac:dyDescent="0.25">
      <c r="A2" s="16" t="str">
        <f ca="1">Model_Name</f>
        <v>SP PIVOTBY New Argument.xlsx</v>
      </c>
      <c r="L2" s="55"/>
    </row>
    <row r="3" spans="1:21" x14ac:dyDescent="0.2">
      <c r="A3" s="47" t="s">
        <v>1</v>
      </c>
      <c r="B3" s="47"/>
      <c r="C3" s="47"/>
      <c r="D3" s="47"/>
      <c r="E3" s="47"/>
    </row>
    <row r="4" spans="1:21" ht="14.25" x14ac:dyDescent="0.2">
      <c r="E4" t="s">
        <v>2</v>
      </c>
      <c r="I4" s="1">
        <f>Overall_Error_Check</f>
        <v>0</v>
      </c>
    </row>
    <row r="5" spans="1:21" x14ac:dyDescent="0.2">
      <c r="A5" s="11"/>
    </row>
    <row r="6" spans="1:21" ht="16.5" thickBot="1" x14ac:dyDescent="0.3">
      <c r="B6" s="40">
        <f>MAX($B$5:$B5)+1</f>
        <v>1</v>
      </c>
      <c r="C6" s="2" t="s">
        <v>113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2.75" outlineLevel="1" thickTop="1" x14ac:dyDescent="0.2"/>
    <row r="8" spans="1:21" ht="16.5" outlineLevel="1" x14ac:dyDescent="0.25">
      <c r="C8" s="3" t="s">
        <v>114</v>
      </c>
    </row>
    <row r="9" spans="1:21" outlineLevel="1" x14ac:dyDescent="0.2"/>
    <row r="10" spans="1:21" ht="15" outlineLevel="1" x14ac:dyDescent="0.25">
      <c r="D10" s="4" t="s">
        <v>115</v>
      </c>
    </row>
    <row r="11" spans="1:21" outlineLevel="1" x14ac:dyDescent="0.2"/>
    <row r="12" spans="1:21" ht="15" outlineLevel="1" x14ac:dyDescent="0.25">
      <c r="F12" s="23" t="str" cm="1">
        <f t="array" ref="F12:T39">_xlfn.PIVOTBY(Data[[Category]:[Item]],Data[[Year]:[Quarter]],Data[Sales],_xleta.PERCENTOF)</f>
        <v/>
      </c>
      <c r="G12" s="23" t="str">
        <v/>
      </c>
      <c r="H12" s="13">
        <v>2022</v>
      </c>
      <c r="I12" s="13">
        <v>2022</v>
      </c>
      <c r="J12" s="13">
        <v>2022</v>
      </c>
      <c r="K12" s="13">
        <v>2022</v>
      </c>
      <c r="L12" s="13">
        <v>2023</v>
      </c>
      <c r="M12" s="13">
        <v>2023</v>
      </c>
      <c r="N12" s="13">
        <v>2023</v>
      </c>
      <c r="O12" s="13">
        <v>2023</v>
      </c>
      <c r="P12" s="13">
        <v>2024</v>
      </c>
      <c r="Q12" s="13">
        <v>2024</v>
      </c>
      <c r="R12" s="13">
        <v>2024</v>
      </c>
      <c r="S12" s="13">
        <v>2024</v>
      </c>
      <c r="T12" s="59" t="str">
        <v>Total</v>
      </c>
    </row>
    <row r="13" spans="1:21" ht="15" outlineLevel="1" x14ac:dyDescent="0.25">
      <c r="F13" s="23" t="str">
        <v/>
      </c>
      <c r="G13" s="23" t="str">
        <v/>
      </c>
      <c r="H13" s="13" t="str">
        <v>Q1</v>
      </c>
      <c r="I13" s="13" t="str">
        <v>Q2</v>
      </c>
      <c r="J13" s="13" t="str">
        <v>Q3</v>
      </c>
      <c r="K13" s="13" t="str">
        <v>Q4</v>
      </c>
      <c r="L13" s="13" t="str">
        <v>Q1</v>
      </c>
      <c r="M13" s="13" t="str">
        <v>Q2</v>
      </c>
      <c r="N13" s="13" t="str">
        <v>Q3</v>
      </c>
      <c r="O13" s="13" t="str">
        <v>Q4</v>
      </c>
      <c r="P13" s="13" t="str">
        <v>Q1</v>
      </c>
      <c r="Q13" s="13" t="str">
        <v>Q2</v>
      </c>
      <c r="R13" s="13" t="str">
        <v>Q3</v>
      </c>
      <c r="S13" s="13" t="str">
        <v>Q4</v>
      </c>
      <c r="T13" s="59" t="str">
        <v/>
      </c>
    </row>
    <row r="14" spans="1:21" outlineLevel="1" x14ac:dyDescent="0.2">
      <c r="F14" s="60" t="str">
        <v>Accessories</v>
      </c>
      <c r="G14" s="60" t="str">
        <v>Bike Racks</v>
      </c>
      <c r="H14" s="56">
        <v>0.10681696188942566</v>
      </c>
      <c r="I14" s="56">
        <v>4.8465266558966075E-2</v>
      </c>
      <c r="J14" s="56">
        <v>2.8112449799196786E-2</v>
      </c>
      <c r="K14" s="56">
        <v>3.4305317324185248E-3</v>
      </c>
      <c r="L14" s="56">
        <v>1.5841584158415842E-2</v>
      </c>
      <c r="M14" s="56">
        <v>3.1165311653116531E-2</v>
      </c>
      <c r="N14" s="56" t="str">
        <v/>
      </c>
      <c r="O14" s="56">
        <v>5.1781737193763923E-2</v>
      </c>
      <c r="P14" s="56">
        <v>1.2302284710017574E-2</v>
      </c>
      <c r="Q14" s="56">
        <v>4.9882629107981219E-2</v>
      </c>
      <c r="R14" s="56">
        <v>2.0169160702667534E-2</v>
      </c>
      <c r="S14" s="56">
        <v>0.11183048852266039</v>
      </c>
      <c r="T14" s="57">
        <v>4.1679266203003731E-2</v>
      </c>
    </row>
    <row r="15" spans="1:21" outlineLevel="1" x14ac:dyDescent="0.2">
      <c r="F15" s="60" t="str">
        <v>Accessories</v>
      </c>
      <c r="G15" s="60" t="str">
        <v>Helmets</v>
      </c>
      <c r="H15" s="56">
        <v>4.40150295222759E-2</v>
      </c>
      <c r="I15" s="56">
        <v>2.0463112547119008E-2</v>
      </c>
      <c r="J15" s="56">
        <v>4.4176706827309238E-2</v>
      </c>
      <c r="K15" s="56">
        <v>0.11149228130360206</v>
      </c>
      <c r="L15" s="56">
        <v>2.8382838283828381E-2</v>
      </c>
      <c r="M15" s="56">
        <v>0.10298102981029811</v>
      </c>
      <c r="N15" s="56">
        <v>0.10865051903114187</v>
      </c>
      <c r="O15" s="56">
        <v>3.953229398663697E-2</v>
      </c>
      <c r="P15" s="56">
        <v>1.7574692442882251E-2</v>
      </c>
      <c r="Q15" s="56">
        <v>4.5187793427230047E-2</v>
      </c>
      <c r="R15" s="56">
        <v>4.6844502277163302E-2</v>
      </c>
      <c r="S15" s="56">
        <v>0.10241318422601531</v>
      </c>
      <c r="T15" s="57">
        <v>5.831065416792662E-2</v>
      </c>
    </row>
    <row r="16" spans="1:21" outlineLevel="1" x14ac:dyDescent="0.2">
      <c r="F16" s="60" t="str">
        <v>Accessories</v>
      </c>
      <c r="G16" s="60" t="str">
        <v>Lights</v>
      </c>
      <c r="H16" s="56">
        <v>6.4412238325281798E-2</v>
      </c>
      <c r="I16" s="56">
        <v>2.7463651050080775E-2</v>
      </c>
      <c r="J16" s="56">
        <v>6.358768406961178E-2</v>
      </c>
      <c r="K16" s="56">
        <v>3.2590051457975985E-2</v>
      </c>
      <c r="L16" s="56">
        <v>5.1485148514851482E-2</v>
      </c>
      <c r="M16" s="56">
        <v>1.0840108401084011E-2</v>
      </c>
      <c r="N16" s="56">
        <v>4.221453287197232E-2</v>
      </c>
      <c r="O16" s="56">
        <v>1.9487750556792874E-2</v>
      </c>
      <c r="P16" s="56">
        <v>2.0503807850029292E-2</v>
      </c>
      <c r="Q16" s="56">
        <v>3.9319248826291078E-2</v>
      </c>
      <c r="R16" s="56">
        <v>1.4313597918022121E-2</v>
      </c>
      <c r="S16" s="56">
        <v>7.0629782224838136E-3</v>
      </c>
      <c r="T16" s="57">
        <v>3.2708396331015022E-2</v>
      </c>
    </row>
    <row r="17" spans="6:20" outlineLevel="1" x14ac:dyDescent="0.2">
      <c r="F17" s="60" t="str">
        <v>Accessories</v>
      </c>
      <c r="G17" s="60" t="str">
        <v>Locks</v>
      </c>
      <c r="H17" s="56">
        <v>5.0993022007514759E-2</v>
      </c>
      <c r="I17" s="56">
        <v>3.9849219170705441E-2</v>
      </c>
      <c r="J17" s="56">
        <v>2.8781793842034806E-2</v>
      </c>
      <c r="K17" s="56">
        <v>0.12292738707833048</v>
      </c>
      <c r="L17" s="56">
        <v>3.1023102310231022E-2</v>
      </c>
      <c r="M17" s="56">
        <v>3.9295392953929538E-2</v>
      </c>
      <c r="N17" s="56">
        <v>1.0380622837370242E-2</v>
      </c>
      <c r="O17" s="56">
        <v>8.351893095768375E-3</v>
      </c>
      <c r="P17" s="56">
        <v>3.2220269478617461E-2</v>
      </c>
      <c r="Q17" s="56">
        <v>3.6384976525821594E-2</v>
      </c>
      <c r="R17" s="56">
        <v>1.4964216005204945E-2</v>
      </c>
      <c r="S17" s="56">
        <v>1.059446733372572E-2</v>
      </c>
      <c r="T17" s="57">
        <v>3.6286664650740853E-2</v>
      </c>
    </row>
    <row r="18" spans="6:20" outlineLevel="1" x14ac:dyDescent="0.2">
      <c r="F18" s="60" t="str">
        <v>Accessories</v>
      </c>
      <c r="G18" s="60" t="str">
        <v>Pumps</v>
      </c>
      <c r="H18" s="56">
        <v>1.7176596886741814E-2</v>
      </c>
      <c r="I18" s="56">
        <v>3.7156704361873988E-2</v>
      </c>
      <c r="J18" s="56">
        <v>9.303882195448461E-2</v>
      </c>
      <c r="K18" s="56">
        <v>8.0045740423098921E-3</v>
      </c>
      <c r="L18" s="56">
        <v>0.11815181518151815</v>
      </c>
      <c r="M18" s="56">
        <v>1.3550135501355014E-3</v>
      </c>
      <c r="N18" s="56" t="str">
        <v/>
      </c>
      <c r="O18" s="56">
        <v>6.124721603563474E-3</v>
      </c>
      <c r="P18" s="56">
        <v>7.0298769771529004E-2</v>
      </c>
      <c r="Q18" s="56">
        <v>3.6384976525821594E-2</v>
      </c>
      <c r="R18" s="56">
        <v>2.2121014964216004E-2</v>
      </c>
      <c r="S18" s="56">
        <v>3.9434961742201298E-2</v>
      </c>
      <c r="T18" s="57">
        <v>3.6740247958875115E-2</v>
      </c>
    </row>
    <row r="19" spans="6:20" outlineLevel="1" x14ac:dyDescent="0.2">
      <c r="F19" s="60" t="str">
        <v>Accessories</v>
      </c>
      <c r="G19" s="60" t="str">
        <v>Tyres and Tubes</v>
      </c>
      <c r="H19" s="56">
        <v>5.3676865271068172E-2</v>
      </c>
      <c r="I19" s="56">
        <v>1.7770597738287562E-2</v>
      </c>
      <c r="J19" s="56">
        <v>3.9491298527443104E-2</v>
      </c>
      <c r="K19" s="56">
        <v>1.2006861063464836E-2</v>
      </c>
      <c r="L19" s="56">
        <v>5.0165016501650166E-2</v>
      </c>
      <c r="M19" s="56">
        <v>2.7100271002710029E-2</v>
      </c>
      <c r="N19" s="56">
        <v>7.4740484429065737E-2</v>
      </c>
      <c r="O19" s="56">
        <v>7.0712694877505575E-2</v>
      </c>
      <c r="P19" s="56">
        <v>3.3391915641476276E-2</v>
      </c>
      <c r="Q19" s="56">
        <v>3.227699530516432E-2</v>
      </c>
      <c r="R19" s="56">
        <v>5.8555627846454128E-2</v>
      </c>
      <c r="S19" s="56">
        <v>4.1200706297822246E-3</v>
      </c>
      <c r="T19" s="57">
        <v>3.8957766354198169E-2</v>
      </c>
    </row>
    <row r="20" spans="6:20" outlineLevel="1" x14ac:dyDescent="0.2">
      <c r="F20" s="60" t="str">
        <v>Bikes</v>
      </c>
      <c r="G20" s="60" t="str">
        <v>Cargo Bikes</v>
      </c>
      <c r="H20" s="56">
        <v>5.6360708534621579E-2</v>
      </c>
      <c r="I20" s="56">
        <v>2.5309639203015617E-2</v>
      </c>
      <c r="J20" s="56">
        <v>8.7014725568942436E-2</v>
      </c>
      <c r="K20" s="56">
        <v>6.4036592338479137E-2</v>
      </c>
      <c r="L20" s="56">
        <v>9.1749174917491752E-2</v>
      </c>
      <c r="M20" s="56">
        <v>6.3008130081300809E-2</v>
      </c>
      <c r="N20" s="56">
        <v>5.8131487889273359E-2</v>
      </c>
      <c r="O20" s="56">
        <v>0.10356347438752785</v>
      </c>
      <c r="P20" s="56">
        <v>4.5694200351493852E-2</v>
      </c>
      <c r="Q20" s="56">
        <v>8.6854460093896718E-2</v>
      </c>
      <c r="R20" s="56">
        <v>0.14183474300585555</v>
      </c>
      <c r="S20" s="56">
        <v>9.0052972336668632E-2</v>
      </c>
      <c r="T20" s="57">
        <v>7.5244431004939022E-2</v>
      </c>
    </row>
    <row r="21" spans="6:20" outlineLevel="1" x14ac:dyDescent="0.2">
      <c r="F21" s="60" t="str">
        <v>Bikes</v>
      </c>
      <c r="G21" s="60" t="str">
        <v>Mountain Bikes</v>
      </c>
      <c r="H21" s="56">
        <v>3.4353193773483628E-2</v>
      </c>
      <c r="I21" s="56">
        <v>6.4620355411954766E-2</v>
      </c>
      <c r="J21" s="56">
        <v>3.6813922356091031E-2</v>
      </c>
      <c r="K21" s="56">
        <v>7.2041166380789029E-2</v>
      </c>
      <c r="L21" s="56">
        <v>5.6105610561056105E-2</v>
      </c>
      <c r="M21" s="56">
        <v>6.5718157181571812E-2</v>
      </c>
      <c r="N21" s="56">
        <v>4.5674740484429065E-2</v>
      </c>
      <c r="O21" s="56">
        <v>9.1314031180400893E-2</v>
      </c>
      <c r="P21" s="56">
        <v>7.3227885178676039E-2</v>
      </c>
      <c r="Q21" s="56">
        <v>5.3403755868544601E-2</v>
      </c>
      <c r="R21" s="56">
        <v>8.718282368249837E-2</v>
      </c>
      <c r="S21" s="56">
        <v>5.7680988816951148E-2</v>
      </c>
      <c r="T21" s="57">
        <v>6.1737728051607703E-2</v>
      </c>
    </row>
    <row r="22" spans="6:20" outlineLevel="1" x14ac:dyDescent="0.2">
      <c r="F22" s="60" t="str">
        <v>Bikes</v>
      </c>
      <c r="G22" s="60" t="str">
        <v>Road Bikes</v>
      </c>
      <c r="H22" s="56">
        <v>3.2742887815351583E-2</v>
      </c>
      <c r="I22" s="56">
        <v>2.9079159935379646E-2</v>
      </c>
      <c r="J22" s="56">
        <v>3.7483266398929051E-2</v>
      </c>
      <c r="K22" s="56">
        <v>0.10748999428244711</v>
      </c>
      <c r="L22" s="56">
        <v>7.2607260726072608E-3</v>
      </c>
      <c r="M22" s="56">
        <v>8.7398373983739841E-2</v>
      </c>
      <c r="N22" s="56">
        <v>6.9204152249134954E-2</v>
      </c>
      <c r="O22" s="56">
        <v>3.6748329621380846E-2</v>
      </c>
      <c r="P22" s="56">
        <v>8.0257762155828943E-2</v>
      </c>
      <c r="Q22" s="56">
        <v>4.2840375586854461E-2</v>
      </c>
      <c r="R22" s="56">
        <v>5.595315549772284E-2</v>
      </c>
      <c r="S22" s="56">
        <v>7.0629782224838136E-2</v>
      </c>
      <c r="T22" s="57">
        <v>5.4480395121459531E-2</v>
      </c>
    </row>
    <row r="23" spans="6:20" outlineLevel="1" x14ac:dyDescent="0.2">
      <c r="F23" s="60" t="str">
        <v>Bikes</v>
      </c>
      <c r="G23" s="60" t="str">
        <v>Touring Bikes</v>
      </c>
      <c r="H23" s="56">
        <v>4.5088566827697261E-2</v>
      </c>
      <c r="I23" s="56">
        <v>3.66182014001077E-2</v>
      </c>
      <c r="J23" s="56">
        <v>5.3547523427041499E-2</v>
      </c>
      <c r="K23" s="56">
        <v>5.3173241852487133E-2</v>
      </c>
      <c r="L23" s="56">
        <v>5.6105610561056105E-2</v>
      </c>
      <c r="M23" s="56">
        <v>5.3523035230352303E-2</v>
      </c>
      <c r="N23" s="56">
        <v>6.9204152249134954E-2</v>
      </c>
      <c r="O23" s="56">
        <v>7.4610244988864149E-2</v>
      </c>
      <c r="P23" s="56">
        <v>6.9127123608670182E-2</v>
      </c>
      <c r="Q23" s="56">
        <v>6.2206572769953054E-2</v>
      </c>
      <c r="R23" s="56">
        <v>8.3279115159401437E-2</v>
      </c>
      <c r="S23" s="56">
        <v>4.9440847557386695E-2</v>
      </c>
      <c r="T23" s="57">
        <v>5.8411450458623122E-2</v>
      </c>
    </row>
    <row r="24" spans="6:20" outlineLevel="1" x14ac:dyDescent="0.2">
      <c r="F24" s="60" t="str">
        <v>Clothing</v>
      </c>
      <c r="G24" s="60" t="str">
        <v>Bib-Shorts</v>
      </c>
      <c r="H24" s="56">
        <v>1.9860440150295224E-2</v>
      </c>
      <c r="I24" s="56">
        <v>2.0463112547119008E-2</v>
      </c>
      <c r="J24" s="56">
        <v>4.5515394912985271E-2</v>
      </c>
      <c r="K24" s="56">
        <v>5.2029731275014292E-2</v>
      </c>
      <c r="L24" s="56">
        <v>2.2442244224422443E-2</v>
      </c>
      <c r="M24" s="56">
        <v>1.6260162601626018E-2</v>
      </c>
      <c r="N24" s="56">
        <v>4.1522491349480972E-3</v>
      </c>
      <c r="O24" s="56">
        <v>1.9487750556792874E-2</v>
      </c>
      <c r="P24" s="56">
        <v>1.8160515524311659E-2</v>
      </c>
      <c r="Q24" s="56">
        <v>2.699530516431925E-2</v>
      </c>
      <c r="R24" s="56">
        <v>4.9446974625894598E-2</v>
      </c>
      <c r="S24" s="56">
        <v>2.177751618599176E-2</v>
      </c>
      <c r="T24" s="57">
        <v>2.6358230017135369E-2</v>
      </c>
    </row>
    <row r="25" spans="6:20" outlineLevel="1" x14ac:dyDescent="0.2">
      <c r="F25" s="60" t="str">
        <v>Clothing</v>
      </c>
      <c r="G25" s="60" t="str">
        <v>Caps</v>
      </c>
      <c r="H25" s="56">
        <v>2.147074610842727E-2</v>
      </c>
      <c r="I25" s="56">
        <v>5.2234787291330104E-2</v>
      </c>
      <c r="J25" s="56">
        <v>3.0789825970548863E-2</v>
      </c>
      <c r="K25" s="56">
        <v>1.0863350485991996E-2</v>
      </c>
      <c r="L25" s="56">
        <v>4.4224422442244227E-2</v>
      </c>
      <c r="M25" s="56">
        <v>4.9457994579945798E-2</v>
      </c>
      <c r="N25" s="56" t="str">
        <v/>
      </c>
      <c r="O25" s="56">
        <v>7.2383073496659241E-3</v>
      </c>
      <c r="P25" s="56">
        <v>1.3473930872876391E-2</v>
      </c>
      <c r="Q25" s="56">
        <v>6.2793427230046953E-2</v>
      </c>
      <c r="R25" s="56">
        <v>2.5374105400130124E-2</v>
      </c>
      <c r="S25" s="56">
        <v>5.2972336668628602E-3</v>
      </c>
      <c r="T25" s="57">
        <v>2.6862211470617882E-2</v>
      </c>
    </row>
    <row r="26" spans="6:20" outlineLevel="1" x14ac:dyDescent="0.2">
      <c r="F26" s="60" t="str">
        <v>Clothing</v>
      </c>
      <c r="G26" s="60" t="str">
        <v>Gloves</v>
      </c>
      <c r="H26" s="56">
        <v>4.2941492216854539E-2</v>
      </c>
      <c r="I26" s="56">
        <v>0.10662358642972536</v>
      </c>
      <c r="J26" s="56">
        <v>3.8821954484605084E-2</v>
      </c>
      <c r="K26" s="56">
        <v>2.6300743281875358E-2</v>
      </c>
      <c r="L26" s="56" t="str">
        <v/>
      </c>
      <c r="M26" s="56">
        <v>2.6422764227642278E-2</v>
      </c>
      <c r="N26" s="56">
        <v>1.384083044982699E-2</v>
      </c>
      <c r="O26" s="56">
        <v>5.9576837416481072E-2</v>
      </c>
      <c r="P26" s="56">
        <v>2.8705330990041009E-2</v>
      </c>
      <c r="Q26" s="56" t="str">
        <v/>
      </c>
      <c r="R26" s="56">
        <v>2.9277813923227064E-2</v>
      </c>
      <c r="S26" s="56">
        <v>4.8263684520306063E-2</v>
      </c>
      <c r="T26" s="57">
        <v>3.6488257232133857E-2</v>
      </c>
    </row>
    <row r="27" spans="6:20" outlineLevel="1" x14ac:dyDescent="0.2">
      <c r="F27" s="60" t="str">
        <v>Clothing</v>
      </c>
      <c r="G27" s="60" t="str">
        <v>Jerseys</v>
      </c>
      <c r="H27" s="56">
        <v>8.0515297906602248E-3</v>
      </c>
      <c r="I27" s="56">
        <v>2.6386645126548196E-2</v>
      </c>
      <c r="J27" s="56" t="str">
        <v/>
      </c>
      <c r="K27" s="56">
        <v>7.4899942824471127E-2</v>
      </c>
      <c r="L27" s="56">
        <v>6.2706270627062702E-2</v>
      </c>
      <c r="M27" s="56">
        <v>6.8428184281842816E-2</v>
      </c>
      <c r="N27" s="56">
        <v>6.3667820069204156E-2</v>
      </c>
      <c r="O27" s="56">
        <v>4.1202672605790643E-2</v>
      </c>
      <c r="P27" s="56">
        <v>5.8582308142940832E-2</v>
      </c>
      <c r="Q27" s="56">
        <v>5.8685446009389673E-4</v>
      </c>
      <c r="R27" s="56">
        <v>3.5133376707872477E-2</v>
      </c>
      <c r="S27" s="56">
        <v>4.5909358446144792E-2</v>
      </c>
      <c r="T27" s="57">
        <v>3.9814534825118437E-2</v>
      </c>
    </row>
    <row r="28" spans="6:20" outlineLevel="1" x14ac:dyDescent="0.2">
      <c r="F28" s="60" t="str">
        <v>Clothing</v>
      </c>
      <c r="G28" s="60" t="str">
        <v>Shorts</v>
      </c>
      <c r="H28" s="56">
        <v>3.1132581857219538E-2</v>
      </c>
      <c r="I28" s="56">
        <v>6.192784060312332E-2</v>
      </c>
      <c r="J28" s="56">
        <v>7.3627844712182058E-3</v>
      </c>
      <c r="K28" s="56">
        <v>6.8610634648370496E-3</v>
      </c>
      <c r="L28" s="56">
        <v>1.9801980198019802E-2</v>
      </c>
      <c r="M28" s="56">
        <v>4.6747967479674794E-2</v>
      </c>
      <c r="N28" s="56">
        <v>3.7370242214532869E-2</v>
      </c>
      <c r="O28" s="56">
        <v>8.6859688195991089E-2</v>
      </c>
      <c r="P28" s="56">
        <v>2.2847100175746926E-2</v>
      </c>
      <c r="Q28" s="56">
        <v>3.6971830985915492E-2</v>
      </c>
      <c r="R28" s="56">
        <v>1.1711125569290826E-2</v>
      </c>
      <c r="S28" s="56">
        <v>2.6486168334314303E-2</v>
      </c>
      <c r="T28" s="57">
        <v>3.3766757383328294E-2</v>
      </c>
    </row>
    <row r="29" spans="6:20" outlineLevel="1" x14ac:dyDescent="0.2">
      <c r="F29" s="60" t="str">
        <v>Clothing</v>
      </c>
      <c r="G29" s="60" t="str">
        <v>Socks</v>
      </c>
      <c r="H29" s="56">
        <v>4.5625335480407946E-2</v>
      </c>
      <c r="I29" s="56">
        <v>2.1540118470651588E-2</v>
      </c>
      <c r="J29" s="56">
        <v>6.6934404283801874E-2</v>
      </c>
      <c r="K29" s="56">
        <v>3.1446540880503145E-2</v>
      </c>
      <c r="L29" s="56">
        <v>1.7161716171617162E-2</v>
      </c>
      <c r="M29" s="56">
        <v>1.5582655826558265E-2</v>
      </c>
      <c r="N29" s="56">
        <v>1.7993079584775088E-2</v>
      </c>
      <c r="O29" s="56">
        <v>2.8396436525612471E-2</v>
      </c>
      <c r="P29" s="56">
        <v>6.9712946690099586E-2</v>
      </c>
      <c r="Q29" s="56">
        <v>2.6408450704225352E-2</v>
      </c>
      <c r="R29" s="56">
        <v>2.6024723487312949E-3</v>
      </c>
      <c r="S29" s="56">
        <v>7.6515597410241314E-3</v>
      </c>
      <c r="T29" s="57">
        <v>2.9583711319423445E-2</v>
      </c>
    </row>
    <row r="30" spans="6:20" outlineLevel="1" x14ac:dyDescent="0.2">
      <c r="F30" s="60" t="str">
        <v>Clothing</v>
      </c>
      <c r="G30" s="60" t="str">
        <v>Tights</v>
      </c>
      <c r="H30" s="56">
        <v>1.0735373054213635E-2</v>
      </c>
      <c r="I30" s="56" t="str">
        <v/>
      </c>
      <c r="J30" s="56">
        <v>7.7643908969210168E-2</v>
      </c>
      <c r="K30" s="56">
        <v>2.6300743281875358E-2</v>
      </c>
      <c r="L30" s="56">
        <v>3.8283828382838281E-2</v>
      </c>
      <c r="M30" s="56">
        <v>4.4715447154471545E-2</v>
      </c>
      <c r="N30" s="56">
        <v>1.8685121107266434E-2</v>
      </c>
      <c r="O30" s="56">
        <v>6.1804008908685967E-2</v>
      </c>
      <c r="P30" s="56">
        <v>5.8582308142940832E-2</v>
      </c>
      <c r="Q30" s="56">
        <v>1.7605633802816902E-2</v>
      </c>
      <c r="R30" s="56">
        <v>2.2771633051398829E-2</v>
      </c>
      <c r="S30" s="56">
        <v>2.2366097704532076E-2</v>
      </c>
      <c r="T30" s="57">
        <v>3.2607600040318513E-2</v>
      </c>
    </row>
    <row r="31" spans="6:20" outlineLevel="1" x14ac:dyDescent="0.2">
      <c r="F31" s="60" t="str">
        <v>Clothing</v>
      </c>
      <c r="G31" s="60" t="str">
        <v>Vests</v>
      </c>
      <c r="H31" s="56">
        <v>3.2742887815351583E-2</v>
      </c>
      <c r="I31" s="56">
        <v>3.0156165858912225E-2</v>
      </c>
      <c r="J31" s="56">
        <v>2.6773761713520749E-3</v>
      </c>
      <c r="K31" s="56">
        <v>2.1154945683247571E-2</v>
      </c>
      <c r="L31" s="56">
        <v>7.1947194719471946E-2</v>
      </c>
      <c r="M31" s="56">
        <v>2.7777777777777776E-2</v>
      </c>
      <c r="N31" s="56">
        <v>4.7750865051903117E-2</v>
      </c>
      <c r="O31" s="56">
        <v>2.2271714922048998E-2</v>
      </c>
      <c r="P31" s="56">
        <v>5.272407732864675E-3</v>
      </c>
      <c r="Q31" s="56">
        <v>2.699530516431925E-2</v>
      </c>
      <c r="R31" s="56">
        <v>3.9037085230969423E-2</v>
      </c>
      <c r="S31" s="56">
        <v>5.3560918187168925E-2</v>
      </c>
      <c r="T31" s="57">
        <v>3.1398044551960491E-2</v>
      </c>
    </row>
    <row r="32" spans="6:20" outlineLevel="1" x14ac:dyDescent="0.2">
      <c r="F32" s="60" t="str">
        <v>Components</v>
      </c>
      <c r="G32" s="60" t="str">
        <v>Bottom Brackets</v>
      </c>
      <c r="H32" s="56">
        <v>6.065485775630703E-2</v>
      </c>
      <c r="I32" s="56">
        <v>2.8540656973613354E-2</v>
      </c>
      <c r="J32" s="56">
        <v>3.0120481927710843E-2</v>
      </c>
      <c r="K32" s="56">
        <v>3.0303030303030304E-2</v>
      </c>
      <c r="L32" s="56">
        <v>2.5082508250825083E-2</v>
      </c>
      <c r="M32" s="56" t="str">
        <v/>
      </c>
      <c r="N32" s="56">
        <v>3.9446366782006921E-2</v>
      </c>
      <c r="O32" s="56">
        <v>3.953229398663697E-2</v>
      </c>
      <c r="P32" s="56" t="str">
        <v/>
      </c>
      <c r="Q32" s="56">
        <v>3.5798122065727703E-2</v>
      </c>
      <c r="R32" s="56">
        <v>2.4723487312947299E-2</v>
      </c>
      <c r="S32" s="56">
        <v>4.1789287816362569E-2</v>
      </c>
      <c r="T32" s="57">
        <v>3.023888720895071E-2</v>
      </c>
    </row>
    <row r="33" spans="2:21" outlineLevel="1" x14ac:dyDescent="0.2">
      <c r="F33" s="60" t="str">
        <v>Components</v>
      </c>
      <c r="G33" s="60" t="str">
        <v>Brakes</v>
      </c>
      <c r="H33" s="56">
        <v>2.6301663982823402E-2</v>
      </c>
      <c r="I33" s="56">
        <v>3.2848680667743671E-2</v>
      </c>
      <c r="J33" s="56" t="str">
        <v/>
      </c>
      <c r="K33" s="56">
        <v>1.8867924528301886E-2</v>
      </c>
      <c r="L33" s="56">
        <v>7.4587458745874594E-2</v>
      </c>
      <c r="M33" s="56" t="str">
        <v/>
      </c>
      <c r="N33" s="56">
        <v>6.98961937716263E-2</v>
      </c>
      <c r="O33" s="56">
        <v>6.124721603563474E-3</v>
      </c>
      <c r="P33" s="56">
        <v>2.6947861745752782E-2</v>
      </c>
      <c r="Q33" s="56">
        <v>7.6291079812206572E-3</v>
      </c>
      <c r="R33" s="56">
        <v>3.5133376707872477E-2</v>
      </c>
      <c r="S33" s="56">
        <v>2.942907592701589E-2</v>
      </c>
      <c r="T33" s="57">
        <v>2.676141517992138E-2</v>
      </c>
    </row>
    <row r="34" spans="2:21" outlineLevel="1" x14ac:dyDescent="0.2">
      <c r="F34" s="60" t="str">
        <v>Components</v>
      </c>
      <c r="G34" s="60" t="str">
        <v>Chains</v>
      </c>
      <c r="H34" s="56">
        <v>1.8250134192163179E-2</v>
      </c>
      <c r="I34" s="56">
        <v>3.7695207323640283E-2</v>
      </c>
      <c r="J34" s="56">
        <v>4.0160642570281121E-3</v>
      </c>
      <c r="K34" s="56">
        <v>3.1446540880503145E-2</v>
      </c>
      <c r="L34" s="56">
        <v>1.2541254125412541E-2</v>
      </c>
      <c r="M34" s="56">
        <v>2.032520325203252E-2</v>
      </c>
      <c r="N34" s="56">
        <v>4.9826989619377163E-2</v>
      </c>
      <c r="O34" s="56">
        <v>3.5077951002227173E-2</v>
      </c>
      <c r="P34" s="56">
        <v>5.6239015817223195E-2</v>
      </c>
      <c r="Q34" s="56">
        <v>3.2863849765258218E-2</v>
      </c>
      <c r="R34" s="56">
        <v>5.2049446974625893E-2</v>
      </c>
      <c r="S34" s="56">
        <v>4.061212477928193E-2</v>
      </c>
      <c r="T34" s="57">
        <v>3.2758794476363269E-2</v>
      </c>
    </row>
    <row r="35" spans="2:21" outlineLevel="1" x14ac:dyDescent="0.2">
      <c r="F35" s="60" t="str">
        <v>Components</v>
      </c>
      <c r="G35" s="60" t="str">
        <v>Handlebars</v>
      </c>
      <c r="H35" s="56">
        <v>6.7632850241545889E-2</v>
      </c>
      <c r="I35" s="56">
        <v>8.5083467959073775E-2</v>
      </c>
      <c r="J35" s="56">
        <v>5.2208835341365459E-2</v>
      </c>
      <c r="K35" s="56">
        <v>2.5157232704402517E-2</v>
      </c>
      <c r="L35" s="56">
        <v>2.8382838283828381E-2</v>
      </c>
      <c r="M35" s="56">
        <v>7.7913279132791322E-2</v>
      </c>
      <c r="N35" s="56">
        <v>5.8131487889273359E-2</v>
      </c>
      <c r="O35" s="56">
        <v>1.7817371937639197E-2</v>
      </c>
      <c r="P35" s="56">
        <v>1.4059753954305799E-2</v>
      </c>
      <c r="Q35" s="56">
        <v>2.699530516431925E-2</v>
      </c>
      <c r="R35" s="56">
        <v>4.2290175666883541E-2</v>
      </c>
      <c r="S35" s="56">
        <v>2.4131842260153032E-2</v>
      </c>
      <c r="T35" s="57">
        <v>4.3140812418103011E-2</v>
      </c>
    </row>
    <row r="36" spans="2:21" outlineLevel="1" x14ac:dyDescent="0.2">
      <c r="F36" s="60" t="str">
        <v>Components</v>
      </c>
      <c r="G36" s="60" t="str">
        <v>Pedals</v>
      </c>
      <c r="H36" s="56">
        <v>1.0735373054213634E-3</v>
      </c>
      <c r="I36" s="56">
        <v>5.492730210016155E-2</v>
      </c>
      <c r="J36" s="56">
        <v>2.2088353413654619E-2</v>
      </c>
      <c r="K36" s="56">
        <v>4.8027444253859346E-2</v>
      </c>
      <c r="L36" s="56">
        <v>4.6864686468646867E-2</v>
      </c>
      <c r="M36" s="56">
        <v>3.9295392953929538E-2</v>
      </c>
      <c r="N36" s="56">
        <v>1.7993079584775088E-2</v>
      </c>
      <c r="O36" s="56">
        <v>2.1158129175946547E-2</v>
      </c>
      <c r="P36" s="56">
        <v>7.7914469830111313E-2</v>
      </c>
      <c r="Q36" s="56">
        <v>0.11091549295774648</v>
      </c>
      <c r="R36" s="56">
        <v>2.9277813923227064E-2</v>
      </c>
      <c r="S36" s="56">
        <v>5.7680988816951148E-2</v>
      </c>
      <c r="T36" s="57">
        <v>4.4299969761112792E-2</v>
      </c>
    </row>
    <row r="37" spans="2:21" outlineLevel="1" x14ac:dyDescent="0.2">
      <c r="F37" s="60" t="str">
        <v>Components</v>
      </c>
      <c r="G37" s="60" t="str">
        <v>Saddles</v>
      </c>
      <c r="H37" s="56">
        <v>2.7375201288244767E-2</v>
      </c>
      <c r="I37" s="56">
        <v>5.8158319870759291E-2</v>
      </c>
      <c r="J37" s="56">
        <v>2.8781793842034806E-2</v>
      </c>
      <c r="K37" s="56">
        <v>9.1480846197827329E-3</v>
      </c>
      <c r="L37" s="56">
        <v>2.8382838283828381E-2</v>
      </c>
      <c r="M37" s="56">
        <v>3.048780487804878E-2</v>
      </c>
      <c r="N37" s="56">
        <v>2.698961937716263E-2</v>
      </c>
      <c r="O37" s="56">
        <v>3.173719376391982E-2</v>
      </c>
      <c r="P37" s="56">
        <v>4.9794961921499709E-2</v>
      </c>
      <c r="Q37" s="56">
        <v>6.5140845070422532E-2</v>
      </c>
      <c r="R37" s="56" t="str">
        <v/>
      </c>
      <c r="S37" s="56">
        <v>2.8840494408475574E-2</v>
      </c>
      <c r="T37" s="57">
        <v>3.2607600040318513E-2</v>
      </c>
    </row>
    <row r="38" spans="2:21" outlineLevel="1" x14ac:dyDescent="0.2">
      <c r="F38" s="60" t="str">
        <v>Components</v>
      </c>
      <c r="G38" s="60" t="str">
        <v>Wheels</v>
      </c>
      <c r="H38" s="56">
        <v>8.0515297906602251E-2</v>
      </c>
      <c r="I38" s="56">
        <v>3.66182014001077E-2</v>
      </c>
      <c r="J38" s="56">
        <v>8.0990629183400262E-2</v>
      </c>
      <c r="K38" s="56" t="str">
        <v/>
      </c>
      <c r="L38" s="56">
        <v>1.3201320132013201E-3</v>
      </c>
      <c r="M38" s="56">
        <v>5.4200542005420058E-2</v>
      </c>
      <c r="N38" s="56">
        <v>5.6055363321799306E-2</v>
      </c>
      <c r="O38" s="56">
        <v>1.9487750556792874E-2</v>
      </c>
      <c r="P38" s="56">
        <v>4.5108377270064441E-2</v>
      </c>
      <c r="Q38" s="56">
        <v>3.7558685446009391E-2</v>
      </c>
      <c r="R38" s="56">
        <v>5.595315549772284E-2</v>
      </c>
      <c r="S38" s="56">
        <v>2.942907592701589E-3</v>
      </c>
      <c r="T38" s="57">
        <v>3.8756173772805158E-2</v>
      </c>
    </row>
    <row r="39" spans="2:21" outlineLevel="1" x14ac:dyDescent="0.2">
      <c r="F39" s="58" t="str">
        <v>Total</v>
      </c>
      <c r="G39" s="58" t="str">
        <v/>
      </c>
      <c r="H39" s="57">
        <v>1</v>
      </c>
      <c r="I39" s="57">
        <v>1</v>
      </c>
      <c r="J39" s="57">
        <v>1</v>
      </c>
      <c r="K39" s="57">
        <v>1</v>
      </c>
      <c r="L39" s="57">
        <v>1</v>
      </c>
      <c r="M39" s="57">
        <v>1</v>
      </c>
      <c r="N39" s="57">
        <v>1</v>
      </c>
      <c r="O39" s="57">
        <v>1</v>
      </c>
      <c r="P39" s="57">
        <v>1</v>
      </c>
      <c r="Q39" s="57">
        <v>1</v>
      </c>
      <c r="R39" s="57">
        <v>1</v>
      </c>
      <c r="S39" s="57">
        <v>1</v>
      </c>
      <c r="T39" s="57">
        <v>1</v>
      </c>
    </row>
    <row r="40" spans="2:21" outlineLevel="1" x14ac:dyDescent="0.2"/>
    <row r="41" spans="2:21" outlineLevel="1" x14ac:dyDescent="0.2"/>
    <row r="42" spans="2:21" ht="16.5" thickBot="1" x14ac:dyDescent="0.3">
      <c r="B42" s="40">
        <f>MAX($B$5:$B41)+1</f>
        <v>2</v>
      </c>
      <c r="C42" s="2" t="s">
        <v>116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12.75" outlineLevel="1" thickTop="1" x14ac:dyDescent="0.2"/>
    <row r="44" spans="2:21" ht="16.5" outlineLevel="1" x14ac:dyDescent="0.25">
      <c r="C44" s="3" t="s">
        <v>114</v>
      </c>
    </row>
    <row r="45" spans="2:21" outlineLevel="1" x14ac:dyDescent="0.2"/>
    <row r="46" spans="2:21" ht="15" outlineLevel="1" x14ac:dyDescent="0.25">
      <c r="D46" s="4" t="str">
        <f>C42</f>
        <v>Column Totals (Relative Value 0)</v>
      </c>
    </row>
    <row r="47" spans="2:21" outlineLevel="1" x14ac:dyDescent="0.2"/>
    <row r="48" spans="2:21" ht="15" outlineLevel="1" x14ac:dyDescent="0.25">
      <c r="F48" s="23" t="str" cm="1">
        <f t="array" ref="F48:T75">_xlfn.PIVOTBY(Data[[Category]:[Item]],Data[[Year]:[Quarter]],Data[Sales],_xleta.PERCENTOF,,,,,,,0)</f>
        <v/>
      </c>
      <c r="G48" s="23" t="str">
        <v/>
      </c>
      <c r="H48" s="13">
        <v>2022</v>
      </c>
      <c r="I48" s="13">
        <v>2022</v>
      </c>
      <c r="J48" s="13">
        <v>2022</v>
      </c>
      <c r="K48" s="13">
        <v>2022</v>
      </c>
      <c r="L48" s="13">
        <v>2023</v>
      </c>
      <c r="M48" s="13">
        <v>2023</v>
      </c>
      <c r="N48" s="13">
        <v>2023</v>
      </c>
      <c r="O48" s="13">
        <v>2023</v>
      </c>
      <c r="P48" s="13">
        <v>2024</v>
      </c>
      <c r="Q48" s="13">
        <v>2024</v>
      </c>
      <c r="R48" s="13">
        <v>2024</v>
      </c>
      <c r="S48" s="13">
        <v>2024</v>
      </c>
      <c r="T48" s="59" t="str">
        <v>Total</v>
      </c>
    </row>
    <row r="49" spans="6:20" ht="15" outlineLevel="1" x14ac:dyDescent="0.25">
      <c r="F49" s="23" t="str">
        <v/>
      </c>
      <c r="G49" s="23" t="str">
        <v/>
      </c>
      <c r="H49" s="13" t="str">
        <v>Q1</v>
      </c>
      <c r="I49" s="13" t="str">
        <v>Q2</v>
      </c>
      <c r="J49" s="13" t="str">
        <v>Q3</v>
      </c>
      <c r="K49" s="13" t="str">
        <v>Q4</v>
      </c>
      <c r="L49" s="13" t="str">
        <v>Q1</v>
      </c>
      <c r="M49" s="13" t="str">
        <v>Q2</v>
      </c>
      <c r="N49" s="13" t="str">
        <v>Q3</v>
      </c>
      <c r="O49" s="13" t="str">
        <v>Q4</v>
      </c>
      <c r="P49" s="13" t="str">
        <v>Q1</v>
      </c>
      <c r="Q49" s="13" t="str">
        <v>Q2</v>
      </c>
      <c r="R49" s="13" t="str">
        <v>Q3</v>
      </c>
      <c r="S49" s="13" t="str">
        <v>Q4</v>
      </c>
      <c r="T49" s="59" t="str">
        <v/>
      </c>
    </row>
    <row r="50" spans="6:20" outlineLevel="1" x14ac:dyDescent="0.2">
      <c r="F50" s="60" t="str">
        <v>Accessories</v>
      </c>
      <c r="G50" s="60" t="str">
        <v>Bike Racks</v>
      </c>
      <c r="H50" s="56">
        <v>0.10681696188942566</v>
      </c>
      <c r="I50" s="56">
        <v>4.8465266558966075E-2</v>
      </c>
      <c r="J50" s="56">
        <v>2.8112449799196786E-2</v>
      </c>
      <c r="K50" s="56">
        <v>3.4305317324185248E-3</v>
      </c>
      <c r="L50" s="56">
        <v>1.5841584158415842E-2</v>
      </c>
      <c r="M50" s="56">
        <v>3.1165311653116531E-2</v>
      </c>
      <c r="N50" s="56" t="str">
        <v/>
      </c>
      <c r="O50" s="56">
        <v>5.1781737193763923E-2</v>
      </c>
      <c r="P50" s="56">
        <v>1.2302284710017574E-2</v>
      </c>
      <c r="Q50" s="56">
        <v>4.9882629107981219E-2</v>
      </c>
      <c r="R50" s="56">
        <v>2.0169160702667534E-2</v>
      </c>
      <c r="S50" s="56">
        <v>0.11183048852266039</v>
      </c>
      <c r="T50" s="57">
        <v>4.1679266203003731E-2</v>
      </c>
    </row>
    <row r="51" spans="6:20" outlineLevel="1" x14ac:dyDescent="0.2">
      <c r="F51" s="60" t="str">
        <v>Accessories</v>
      </c>
      <c r="G51" s="60" t="str">
        <v>Helmets</v>
      </c>
      <c r="H51" s="56">
        <v>4.40150295222759E-2</v>
      </c>
      <c r="I51" s="56">
        <v>2.0463112547119008E-2</v>
      </c>
      <c r="J51" s="56">
        <v>4.4176706827309238E-2</v>
      </c>
      <c r="K51" s="56">
        <v>0.11149228130360206</v>
      </c>
      <c r="L51" s="56">
        <v>2.8382838283828381E-2</v>
      </c>
      <c r="M51" s="56">
        <v>0.10298102981029811</v>
      </c>
      <c r="N51" s="56">
        <v>0.10865051903114187</v>
      </c>
      <c r="O51" s="56">
        <v>3.953229398663697E-2</v>
      </c>
      <c r="P51" s="56">
        <v>1.7574692442882251E-2</v>
      </c>
      <c r="Q51" s="56">
        <v>4.5187793427230047E-2</v>
      </c>
      <c r="R51" s="56">
        <v>4.6844502277163302E-2</v>
      </c>
      <c r="S51" s="56">
        <v>0.10241318422601531</v>
      </c>
      <c r="T51" s="57">
        <v>5.831065416792662E-2</v>
      </c>
    </row>
    <row r="52" spans="6:20" outlineLevel="1" x14ac:dyDescent="0.2">
      <c r="F52" s="60" t="str">
        <v>Accessories</v>
      </c>
      <c r="G52" s="60" t="str">
        <v>Lights</v>
      </c>
      <c r="H52" s="56">
        <v>6.4412238325281798E-2</v>
      </c>
      <c r="I52" s="56">
        <v>2.7463651050080775E-2</v>
      </c>
      <c r="J52" s="56">
        <v>6.358768406961178E-2</v>
      </c>
      <c r="K52" s="56">
        <v>3.2590051457975985E-2</v>
      </c>
      <c r="L52" s="56">
        <v>5.1485148514851482E-2</v>
      </c>
      <c r="M52" s="56">
        <v>1.0840108401084011E-2</v>
      </c>
      <c r="N52" s="56">
        <v>4.221453287197232E-2</v>
      </c>
      <c r="O52" s="56">
        <v>1.9487750556792874E-2</v>
      </c>
      <c r="P52" s="56">
        <v>2.0503807850029292E-2</v>
      </c>
      <c r="Q52" s="56">
        <v>3.9319248826291078E-2</v>
      </c>
      <c r="R52" s="56">
        <v>1.4313597918022121E-2</v>
      </c>
      <c r="S52" s="56">
        <v>7.0629782224838136E-3</v>
      </c>
      <c r="T52" s="57">
        <v>3.2708396331015022E-2</v>
      </c>
    </row>
    <row r="53" spans="6:20" outlineLevel="1" x14ac:dyDescent="0.2">
      <c r="F53" s="60" t="str">
        <v>Accessories</v>
      </c>
      <c r="G53" s="60" t="str">
        <v>Locks</v>
      </c>
      <c r="H53" s="56">
        <v>5.0993022007514759E-2</v>
      </c>
      <c r="I53" s="56">
        <v>3.9849219170705441E-2</v>
      </c>
      <c r="J53" s="56">
        <v>2.8781793842034806E-2</v>
      </c>
      <c r="K53" s="56">
        <v>0.12292738707833048</v>
      </c>
      <c r="L53" s="56">
        <v>3.1023102310231022E-2</v>
      </c>
      <c r="M53" s="56">
        <v>3.9295392953929538E-2</v>
      </c>
      <c r="N53" s="56">
        <v>1.0380622837370242E-2</v>
      </c>
      <c r="O53" s="56">
        <v>8.351893095768375E-3</v>
      </c>
      <c r="P53" s="56">
        <v>3.2220269478617461E-2</v>
      </c>
      <c r="Q53" s="56">
        <v>3.6384976525821594E-2</v>
      </c>
      <c r="R53" s="56">
        <v>1.4964216005204945E-2</v>
      </c>
      <c r="S53" s="56">
        <v>1.059446733372572E-2</v>
      </c>
      <c r="T53" s="57">
        <v>3.6286664650740853E-2</v>
      </c>
    </row>
    <row r="54" spans="6:20" outlineLevel="1" x14ac:dyDescent="0.2">
      <c r="F54" s="60" t="str">
        <v>Accessories</v>
      </c>
      <c r="G54" s="60" t="str">
        <v>Pumps</v>
      </c>
      <c r="H54" s="56">
        <v>1.7176596886741814E-2</v>
      </c>
      <c r="I54" s="56">
        <v>3.7156704361873988E-2</v>
      </c>
      <c r="J54" s="56">
        <v>9.303882195448461E-2</v>
      </c>
      <c r="K54" s="56">
        <v>8.0045740423098921E-3</v>
      </c>
      <c r="L54" s="56">
        <v>0.11815181518151815</v>
      </c>
      <c r="M54" s="56">
        <v>1.3550135501355014E-3</v>
      </c>
      <c r="N54" s="56" t="str">
        <v/>
      </c>
      <c r="O54" s="56">
        <v>6.124721603563474E-3</v>
      </c>
      <c r="P54" s="56">
        <v>7.0298769771529004E-2</v>
      </c>
      <c r="Q54" s="56">
        <v>3.6384976525821594E-2</v>
      </c>
      <c r="R54" s="56">
        <v>2.2121014964216004E-2</v>
      </c>
      <c r="S54" s="56">
        <v>3.9434961742201298E-2</v>
      </c>
      <c r="T54" s="57">
        <v>3.6740247958875115E-2</v>
      </c>
    </row>
    <row r="55" spans="6:20" outlineLevel="1" x14ac:dyDescent="0.2">
      <c r="F55" s="60" t="str">
        <v>Accessories</v>
      </c>
      <c r="G55" s="60" t="str">
        <v>Tyres and Tubes</v>
      </c>
      <c r="H55" s="56">
        <v>5.3676865271068172E-2</v>
      </c>
      <c r="I55" s="56">
        <v>1.7770597738287562E-2</v>
      </c>
      <c r="J55" s="56">
        <v>3.9491298527443104E-2</v>
      </c>
      <c r="K55" s="56">
        <v>1.2006861063464836E-2</v>
      </c>
      <c r="L55" s="56">
        <v>5.0165016501650166E-2</v>
      </c>
      <c r="M55" s="56">
        <v>2.7100271002710029E-2</v>
      </c>
      <c r="N55" s="56">
        <v>7.4740484429065737E-2</v>
      </c>
      <c r="O55" s="56">
        <v>7.0712694877505575E-2</v>
      </c>
      <c r="P55" s="56">
        <v>3.3391915641476276E-2</v>
      </c>
      <c r="Q55" s="56">
        <v>3.227699530516432E-2</v>
      </c>
      <c r="R55" s="56">
        <v>5.8555627846454128E-2</v>
      </c>
      <c r="S55" s="56">
        <v>4.1200706297822246E-3</v>
      </c>
      <c r="T55" s="57">
        <v>3.8957766354198169E-2</v>
      </c>
    </row>
    <row r="56" spans="6:20" outlineLevel="1" x14ac:dyDescent="0.2">
      <c r="F56" s="60" t="str">
        <v>Bikes</v>
      </c>
      <c r="G56" s="60" t="str">
        <v>Cargo Bikes</v>
      </c>
      <c r="H56" s="56">
        <v>5.6360708534621579E-2</v>
      </c>
      <c r="I56" s="56">
        <v>2.5309639203015617E-2</v>
      </c>
      <c r="J56" s="56">
        <v>8.7014725568942436E-2</v>
      </c>
      <c r="K56" s="56">
        <v>6.4036592338479137E-2</v>
      </c>
      <c r="L56" s="56">
        <v>9.1749174917491752E-2</v>
      </c>
      <c r="M56" s="56">
        <v>6.3008130081300809E-2</v>
      </c>
      <c r="N56" s="56">
        <v>5.8131487889273359E-2</v>
      </c>
      <c r="O56" s="56">
        <v>0.10356347438752785</v>
      </c>
      <c r="P56" s="56">
        <v>4.5694200351493852E-2</v>
      </c>
      <c r="Q56" s="56">
        <v>8.6854460093896718E-2</v>
      </c>
      <c r="R56" s="56">
        <v>0.14183474300585555</v>
      </c>
      <c r="S56" s="56">
        <v>9.0052972336668632E-2</v>
      </c>
      <c r="T56" s="57">
        <v>7.5244431004939022E-2</v>
      </c>
    </row>
    <row r="57" spans="6:20" outlineLevel="1" x14ac:dyDescent="0.2">
      <c r="F57" s="60" t="str">
        <v>Bikes</v>
      </c>
      <c r="G57" s="60" t="str">
        <v>Mountain Bikes</v>
      </c>
      <c r="H57" s="56">
        <v>3.4353193773483628E-2</v>
      </c>
      <c r="I57" s="56">
        <v>6.4620355411954766E-2</v>
      </c>
      <c r="J57" s="56">
        <v>3.6813922356091031E-2</v>
      </c>
      <c r="K57" s="56">
        <v>7.2041166380789029E-2</v>
      </c>
      <c r="L57" s="56">
        <v>5.6105610561056105E-2</v>
      </c>
      <c r="M57" s="56">
        <v>6.5718157181571812E-2</v>
      </c>
      <c r="N57" s="56">
        <v>4.5674740484429065E-2</v>
      </c>
      <c r="O57" s="56">
        <v>9.1314031180400893E-2</v>
      </c>
      <c r="P57" s="56">
        <v>7.3227885178676039E-2</v>
      </c>
      <c r="Q57" s="56">
        <v>5.3403755868544601E-2</v>
      </c>
      <c r="R57" s="56">
        <v>8.718282368249837E-2</v>
      </c>
      <c r="S57" s="56">
        <v>5.7680988816951148E-2</v>
      </c>
      <c r="T57" s="57">
        <v>6.1737728051607703E-2</v>
      </c>
    </row>
    <row r="58" spans="6:20" outlineLevel="1" x14ac:dyDescent="0.2">
      <c r="F58" s="60" t="str">
        <v>Bikes</v>
      </c>
      <c r="G58" s="60" t="str">
        <v>Road Bikes</v>
      </c>
      <c r="H58" s="56">
        <v>3.2742887815351583E-2</v>
      </c>
      <c r="I58" s="56">
        <v>2.9079159935379646E-2</v>
      </c>
      <c r="J58" s="56">
        <v>3.7483266398929051E-2</v>
      </c>
      <c r="K58" s="56">
        <v>0.10748999428244711</v>
      </c>
      <c r="L58" s="56">
        <v>7.2607260726072608E-3</v>
      </c>
      <c r="M58" s="56">
        <v>8.7398373983739841E-2</v>
      </c>
      <c r="N58" s="56">
        <v>6.9204152249134954E-2</v>
      </c>
      <c r="O58" s="56">
        <v>3.6748329621380846E-2</v>
      </c>
      <c r="P58" s="56">
        <v>8.0257762155828943E-2</v>
      </c>
      <c r="Q58" s="56">
        <v>4.2840375586854461E-2</v>
      </c>
      <c r="R58" s="56">
        <v>5.595315549772284E-2</v>
      </c>
      <c r="S58" s="56">
        <v>7.0629782224838136E-2</v>
      </c>
      <c r="T58" s="57">
        <v>5.4480395121459531E-2</v>
      </c>
    </row>
    <row r="59" spans="6:20" outlineLevel="1" x14ac:dyDescent="0.2">
      <c r="F59" s="60" t="str">
        <v>Bikes</v>
      </c>
      <c r="G59" s="60" t="str">
        <v>Touring Bikes</v>
      </c>
      <c r="H59" s="56">
        <v>4.5088566827697261E-2</v>
      </c>
      <c r="I59" s="56">
        <v>3.66182014001077E-2</v>
      </c>
      <c r="J59" s="56">
        <v>5.3547523427041499E-2</v>
      </c>
      <c r="K59" s="56">
        <v>5.3173241852487133E-2</v>
      </c>
      <c r="L59" s="56">
        <v>5.6105610561056105E-2</v>
      </c>
      <c r="M59" s="56">
        <v>5.3523035230352303E-2</v>
      </c>
      <c r="N59" s="56">
        <v>6.9204152249134954E-2</v>
      </c>
      <c r="O59" s="56">
        <v>7.4610244988864149E-2</v>
      </c>
      <c r="P59" s="56">
        <v>6.9127123608670182E-2</v>
      </c>
      <c r="Q59" s="56">
        <v>6.2206572769953054E-2</v>
      </c>
      <c r="R59" s="56">
        <v>8.3279115159401437E-2</v>
      </c>
      <c r="S59" s="56">
        <v>4.9440847557386695E-2</v>
      </c>
      <c r="T59" s="57">
        <v>5.8411450458623122E-2</v>
      </c>
    </row>
    <row r="60" spans="6:20" outlineLevel="1" x14ac:dyDescent="0.2">
      <c r="F60" s="60" t="str">
        <v>Clothing</v>
      </c>
      <c r="G60" s="60" t="str">
        <v>Bib-Shorts</v>
      </c>
      <c r="H60" s="56">
        <v>1.9860440150295224E-2</v>
      </c>
      <c r="I60" s="56">
        <v>2.0463112547119008E-2</v>
      </c>
      <c r="J60" s="56">
        <v>4.5515394912985271E-2</v>
      </c>
      <c r="K60" s="56">
        <v>5.2029731275014292E-2</v>
      </c>
      <c r="L60" s="56">
        <v>2.2442244224422443E-2</v>
      </c>
      <c r="M60" s="56">
        <v>1.6260162601626018E-2</v>
      </c>
      <c r="N60" s="56">
        <v>4.1522491349480972E-3</v>
      </c>
      <c r="O60" s="56">
        <v>1.9487750556792874E-2</v>
      </c>
      <c r="P60" s="56">
        <v>1.8160515524311659E-2</v>
      </c>
      <c r="Q60" s="56">
        <v>2.699530516431925E-2</v>
      </c>
      <c r="R60" s="56">
        <v>4.9446974625894598E-2</v>
      </c>
      <c r="S60" s="56">
        <v>2.177751618599176E-2</v>
      </c>
      <c r="T60" s="57">
        <v>2.6358230017135369E-2</v>
      </c>
    </row>
    <row r="61" spans="6:20" outlineLevel="1" x14ac:dyDescent="0.2">
      <c r="F61" s="60" t="str">
        <v>Clothing</v>
      </c>
      <c r="G61" s="60" t="str">
        <v>Caps</v>
      </c>
      <c r="H61" s="56">
        <v>2.147074610842727E-2</v>
      </c>
      <c r="I61" s="56">
        <v>5.2234787291330104E-2</v>
      </c>
      <c r="J61" s="56">
        <v>3.0789825970548863E-2</v>
      </c>
      <c r="K61" s="56">
        <v>1.0863350485991996E-2</v>
      </c>
      <c r="L61" s="56">
        <v>4.4224422442244227E-2</v>
      </c>
      <c r="M61" s="56">
        <v>4.9457994579945798E-2</v>
      </c>
      <c r="N61" s="56" t="str">
        <v/>
      </c>
      <c r="O61" s="56">
        <v>7.2383073496659241E-3</v>
      </c>
      <c r="P61" s="56">
        <v>1.3473930872876391E-2</v>
      </c>
      <c r="Q61" s="56">
        <v>6.2793427230046953E-2</v>
      </c>
      <c r="R61" s="56">
        <v>2.5374105400130124E-2</v>
      </c>
      <c r="S61" s="56">
        <v>5.2972336668628602E-3</v>
      </c>
      <c r="T61" s="57">
        <v>2.6862211470617882E-2</v>
      </c>
    </row>
    <row r="62" spans="6:20" outlineLevel="1" x14ac:dyDescent="0.2">
      <c r="F62" s="60" t="str">
        <v>Clothing</v>
      </c>
      <c r="G62" s="60" t="str">
        <v>Gloves</v>
      </c>
      <c r="H62" s="56">
        <v>4.2941492216854539E-2</v>
      </c>
      <c r="I62" s="56">
        <v>0.10662358642972536</v>
      </c>
      <c r="J62" s="56">
        <v>3.8821954484605084E-2</v>
      </c>
      <c r="K62" s="56">
        <v>2.6300743281875358E-2</v>
      </c>
      <c r="L62" s="56" t="str">
        <v/>
      </c>
      <c r="M62" s="56">
        <v>2.6422764227642278E-2</v>
      </c>
      <c r="N62" s="56">
        <v>1.384083044982699E-2</v>
      </c>
      <c r="O62" s="56">
        <v>5.9576837416481072E-2</v>
      </c>
      <c r="P62" s="56">
        <v>2.8705330990041009E-2</v>
      </c>
      <c r="Q62" s="56" t="str">
        <v/>
      </c>
      <c r="R62" s="56">
        <v>2.9277813923227064E-2</v>
      </c>
      <c r="S62" s="56">
        <v>4.8263684520306063E-2</v>
      </c>
      <c r="T62" s="57">
        <v>3.6488257232133857E-2</v>
      </c>
    </row>
    <row r="63" spans="6:20" outlineLevel="1" x14ac:dyDescent="0.2">
      <c r="F63" s="60" t="str">
        <v>Clothing</v>
      </c>
      <c r="G63" s="60" t="str">
        <v>Jerseys</v>
      </c>
      <c r="H63" s="56">
        <v>8.0515297906602248E-3</v>
      </c>
      <c r="I63" s="56">
        <v>2.6386645126548196E-2</v>
      </c>
      <c r="J63" s="56" t="str">
        <v/>
      </c>
      <c r="K63" s="56">
        <v>7.4899942824471127E-2</v>
      </c>
      <c r="L63" s="56">
        <v>6.2706270627062702E-2</v>
      </c>
      <c r="M63" s="56">
        <v>6.8428184281842816E-2</v>
      </c>
      <c r="N63" s="56">
        <v>6.3667820069204156E-2</v>
      </c>
      <c r="O63" s="56">
        <v>4.1202672605790643E-2</v>
      </c>
      <c r="P63" s="56">
        <v>5.8582308142940832E-2</v>
      </c>
      <c r="Q63" s="56">
        <v>5.8685446009389673E-4</v>
      </c>
      <c r="R63" s="56">
        <v>3.5133376707872477E-2</v>
      </c>
      <c r="S63" s="56">
        <v>4.5909358446144792E-2</v>
      </c>
      <c r="T63" s="57">
        <v>3.9814534825118437E-2</v>
      </c>
    </row>
    <row r="64" spans="6:20" outlineLevel="1" x14ac:dyDescent="0.2">
      <c r="F64" s="60" t="str">
        <v>Clothing</v>
      </c>
      <c r="G64" s="60" t="str">
        <v>Shorts</v>
      </c>
      <c r="H64" s="56">
        <v>3.1132581857219538E-2</v>
      </c>
      <c r="I64" s="56">
        <v>6.192784060312332E-2</v>
      </c>
      <c r="J64" s="56">
        <v>7.3627844712182058E-3</v>
      </c>
      <c r="K64" s="56">
        <v>6.8610634648370496E-3</v>
      </c>
      <c r="L64" s="56">
        <v>1.9801980198019802E-2</v>
      </c>
      <c r="M64" s="56">
        <v>4.6747967479674794E-2</v>
      </c>
      <c r="N64" s="56">
        <v>3.7370242214532869E-2</v>
      </c>
      <c r="O64" s="56">
        <v>8.6859688195991089E-2</v>
      </c>
      <c r="P64" s="56">
        <v>2.2847100175746926E-2</v>
      </c>
      <c r="Q64" s="56">
        <v>3.6971830985915492E-2</v>
      </c>
      <c r="R64" s="56">
        <v>1.1711125569290826E-2</v>
      </c>
      <c r="S64" s="56">
        <v>2.6486168334314303E-2</v>
      </c>
      <c r="T64" s="57">
        <v>3.3766757383328294E-2</v>
      </c>
    </row>
    <row r="65" spans="2:21" outlineLevel="1" x14ac:dyDescent="0.2">
      <c r="F65" s="60" t="str">
        <v>Clothing</v>
      </c>
      <c r="G65" s="60" t="str">
        <v>Socks</v>
      </c>
      <c r="H65" s="56">
        <v>4.5625335480407946E-2</v>
      </c>
      <c r="I65" s="56">
        <v>2.1540118470651588E-2</v>
      </c>
      <c r="J65" s="56">
        <v>6.6934404283801874E-2</v>
      </c>
      <c r="K65" s="56">
        <v>3.1446540880503145E-2</v>
      </c>
      <c r="L65" s="56">
        <v>1.7161716171617162E-2</v>
      </c>
      <c r="M65" s="56">
        <v>1.5582655826558265E-2</v>
      </c>
      <c r="N65" s="56">
        <v>1.7993079584775088E-2</v>
      </c>
      <c r="O65" s="56">
        <v>2.8396436525612471E-2</v>
      </c>
      <c r="P65" s="56">
        <v>6.9712946690099586E-2</v>
      </c>
      <c r="Q65" s="56">
        <v>2.6408450704225352E-2</v>
      </c>
      <c r="R65" s="56">
        <v>2.6024723487312949E-3</v>
      </c>
      <c r="S65" s="56">
        <v>7.6515597410241314E-3</v>
      </c>
      <c r="T65" s="57">
        <v>2.9583711319423445E-2</v>
      </c>
    </row>
    <row r="66" spans="2:21" outlineLevel="1" x14ac:dyDescent="0.2">
      <c r="F66" s="60" t="str">
        <v>Clothing</v>
      </c>
      <c r="G66" s="60" t="str">
        <v>Tights</v>
      </c>
      <c r="H66" s="56">
        <v>1.0735373054213635E-2</v>
      </c>
      <c r="I66" s="56" t="str">
        <v/>
      </c>
      <c r="J66" s="56">
        <v>7.7643908969210168E-2</v>
      </c>
      <c r="K66" s="56">
        <v>2.6300743281875358E-2</v>
      </c>
      <c r="L66" s="56">
        <v>3.8283828382838281E-2</v>
      </c>
      <c r="M66" s="56">
        <v>4.4715447154471545E-2</v>
      </c>
      <c r="N66" s="56">
        <v>1.8685121107266434E-2</v>
      </c>
      <c r="O66" s="56">
        <v>6.1804008908685967E-2</v>
      </c>
      <c r="P66" s="56">
        <v>5.8582308142940832E-2</v>
      </c>
      <c r="Q66" s="56">
        <v>1.7605633802816902E-2</v>
      </c>
      <c r="R66" s="56">
        <v>2.2771633051398829E-2</v>
      </c>
      <c r="S66" s="56">
        <v>2.2366097704532076E-2</v>
      </c>
      <c r="T66" s="57">
        <v>3.2607600040318513E-2</v>
      </c>
    </row>
    <row r="67" spans="2:21" outlineLevel="1" x14ac:dyDescent="0.2">
      <c r="F67" s="60" t="str">
        <v>Clothing</v>
      </c>
      <c r="G67" s="60" t="str">
        <v>Vests</v>
      </c>
      <c r="H67" s="56">
        <v>3.2742887815351583E-2</v>
      </c>
      <c r="I67" s="56">
        <v>3.0156165858912225E-2</v>
      </c>
      <c r="J67" s="56">
        <v>2.6773761713520749E-3</v>
      </c>
      <c r="K67" s="56">
        <v>2.1154945683247571E-2</v>
      </c>
      <c r="L67" s="56">
        <v>7.1947194719471946E-2</v>
      </c>
      <c r="M67" s="56">
        <v>2.7777777777777776E-2</v>
      </c>
      <c r="N67" s="56">
        <v>4.7750865051903117E-2</v>
      </c>
      <c r="O67" s="56">
        <v>2.2271714922048998E-2</v>
      </c>
      <c r="P67" s="56">
        <v>5.272407732864675E-3</v>
      </c>
      <c r="Q67" s="56">
        <v>2.699530516431925E-2</v>
      </c>
      <c r="R67" s="56">
        <v>3.9037085230969423E-2</v>
      </c>
      <c r="S67" s="56">
        <v>5.3560918187168925E-2</v>
      </c>
      <c r="T67" s="57">
        <v>3.1398044551960491E-2</v>
      </c>
    </row>
    <row r="68" spans="2:21" outlineLevel="1" x14ac:dyDescent="0.2">
      <c r="F68" s="60" t="str">
        <v>Components</v>
      </c>
      <c r="G68" s="60" t="str">
        <v>Bottom Brackets</v>
      </c>
      <c r="H68" s="56">
        <v>6.065485775630703E-2</v>
      </c>
      <c r="I68" s="56">
        <v>2.8540656973613354E-2</v>
      </c>
      <c r="J68" s="56">
        <v>3.0120481927710843E-2</v>
      </c>
      <c r="K68" s="56">
        <v>3.0303030303030304E-2</v>
      </c>
      <c r="L68" s="56">
        <v>2.5082508250825083E-2</v>
      </c>
      <c r="M68" s="56" t="str">
        <v/>
      </c>
      <c r="N68" s="56">
        <v>3.9446366782006921E-2</v>
      </c>
      <c r="O68" s="56">
        <v>3.953229398663697E-2</v>
      </c>
      <c r="P68" s="56" t="str">
        <v/>
      </c>
      <c r="Q68" s="56">
        <v>3.5798122065727703E-2</v>
      </c>
      <c r="R68" s="56">
        <v>2.4723487312947299E-2</v>
      </c>
      <c r="S68" s="56">
        <v>4.1789287816362569E-2</v>
      </c>
      <c r="T68" s="57">
        <v>3.023888720895071E-2</v>
      </c>
    </row>
    <row r="69" spans="2:21" outlineLevel="1" x14ac:dyDescent="0.2">
      <c r="F69" s="60" t="str">
        <v>Components</v>
      </c>
      <c r="G69" s="60" t="str">
        <v>Brakes</v>
      </c>
      <c r="H69" s="56">
        <v>2.6301663982823402E-2</v>
      </c>
      <c r="I69" s="56">
        <v>3.2848680667743671E-2</v>
      </c>
      <c r="J69" s="56" t="str">
        <v/>
      </c>
      <c r="K69" s="56">
        <v>1.8867924528301886E-2</v>
      </c>
      <c r="L69" s="56">
        <v>7.4587458745874594E-2</v>
      </c>
      <c r="M69" s="56" t="str">
        <v/>
      </c>
      <c r="N69" s="56">
        <v>6.98961937716263E-2</v>
      </c>
      <c r="O69" s="56">
        <v>6.124721603563474E-3</v>
      </c>
      <c r="P69" s="56">
        <v>2.6947861745752782E-2</v>
      </c>
      <c r="Q69" s="56">
        <v>7.6291079812206572E-3</v>
      </c>
      <c r="R69" s="56">
        <v>3.5133376707872477E-2</v>
      </c>
      <c r="S69" s="56">
        <v>2.942907592701589E-2</v>
      </c>
      <c r="T69" s="57">
        <v>2.676141517992138E-2</v>
      </c>
    </row>
    <row r="70" spans="2:21" outlineLevel="1" x14ac:dyDescent="0.2">
      <c r="F70" s="60" t="str">
        <v>Components</v>
      </c>
      <c r="G70" s="60" t="str">
        <v>Chains</v>
      </c>
      <c r="H70" s="56">
        <v>1.8250134192163179E-2</v>
      </c>
      <c r="I70" s="56">
        <v>3.7695207323640283E-2</v>
      </c>
      <c r="J70" s="56">
        <v>4.0160642570281121E-3</v>
      </c>
      <c r="K70" s="56">
        <v>3.1446540880503145E-2</v>
      </c>
      <c r="L70" s="56">
        <v>1.2541254125412541E-2</v>
      </c>
      <c r="M70" s="56">
        <v>2.032520325203252E-2</v>
      </c>
      <c r="N70" s="56">
        <v>4.9826989619377163E-2</v>
      </c>
      <c r="O70" s="56">
        <v>3.5077951002227173E-2</v>
      </c>
      <c r="P70" s="56">
        <v>5.6239015817223195E-2</v>
      </c>
      <c r="Q70" s="56">
        <v>3.2863849765258218E-2</v>
      </c>
      <c r="R70" s="56">
        <v>5.2049446974625893E-2</v>
      </c>
      <c r="S70" s="56">
        <v>4.061212477928193E-2</v>
      </c>
      <c r="T70" s="57">
        <v>3.2758794476363269E-2</v>
      </c>
    </row>
    <row r="71" spans="2:21" outlineLevel="1" x14ac:dyDescent="0.2">
      <c r="F71" s="60" t="str">
        <v>Components</v>
      </c>
      <c r="G71" s="60" t="str">
        <v>Handlebars</v>
      </c>
      <c r="H71" s="56">
        <v>6.7632850241545889E-2</v>
      </c>
      <c r="I71" s="56">
        <v>8.5083467959073775E-2</v>
      </c>
      <c r="J71" s="56">
        <v>5.2208835341365459E-2</v>
      </c>
      <c r="K71" s="56">
        <v>2.5157232704402517E-2</v>
      </c>
      <c r="L71" s="56">
        <v>2.8382838283828381E-2</v>
      </c>
      <c r="M71" s="56">
        <v>7.7913279132791322E-2</v>
      </c>
      <c r="N71" s="56">
        <v>5.8131487889273359E-2</v>
      </c>
      <c r="O71" s="56">
        <v>1.7817371937639197E-2</v>
      </c>
      <c r="P71" s="56">
        <v>1.4059753954305799E-2</v>
      </c>
      <c r="Q71" s="56">
        <v>2.699530516431925E-2</v>
      </c>
      <c r="R71" s="56">
        <v>4.2290175666883541E-2</v>
      </c>
      <c r="S71" s="56">
        <v>2.4131842260153032E-2</v>
      </c>
      <c r="T71" s="57">
        <v>4.3140812418103011E-2</v>
      </c>
    </row>
    <row r="72" spans="2:21" outlineLevel="1" x14ac:dyDescent="0.2">
      <c r="F72" s="60" t="str">
        <v>Components</v>
      </c>
      <c r="G72" s="60" t="str">
        <v>Pedals</v>
      </c>
      <c r="H72" s="56">
        <v>1.0735373054213634E-3</v>
      </c>
      <c r="I72" s="56">
        <v>5.492730210016155E-2</v>
      </c>
      <c r="J72" s="56">
        <v>2.2088353413654619E-2</v>
      </c>
      <c r="K72" s="56">
        <v>4.8027444253859346E-2</v>
      </c>
      <c r="L72" s="56">
        <v>4.6864686468646867E-2</v>
      </c>
      <c r="M72" s="56">
        <v>3.9295392953929538E-2</v>
      </c>
      <c r="N72" s="56">
        <v>1.7993079584775088E-2</v>
      </c>
      <c r="O72" s="56">
        <v>2.1158129175946547E-2</v>
      </c>
      <c r="P72" s="56">
        <v>7.7914469830111313E-2</v>
      </c>
      <c r="Q72" s="56">
        <v>0.11091549295774648</v>
      </c>
      <c r="R72" s="56">
        <v>2.9277813923227064E-2</v>
      </c>
      <c r="S72" s="56">
        <v>5.7680988816951148E-2</v>
      </c>
      <c r="T72" s="57">
        <v>4.4299969761112792E-2</v>
      </c>
    </row>
    <row r="73" spans="2:21" outlineLevel="1" x14ac:dyDescent="0.2">
      <c r="F73" s="60" t="str">
        <v>Components</v>
      </c>
      <c r="G73" s="60" t="str">
        <v>Saddles</v>
      </c>
      <c r="H73" s="56">
        <v>2.7375201288244767E-2</v>
      </c>
      <c r="I73" s="56">
        <v>5.8158319870759291E-2</v>
      </c>
      <c r="J73" s="56">
        <v>2.8781793842034806E-2</v>
      </c>
      <c r="K73" s="56">
        <v>9.1480846197827329E-3</v>
      </c>
      <c r="L73" s="56">
        <v>2.8382838283828381E-2</v>
      </c>
      <c r="M73" s="56">
        <v>3.048780487804878E-2</v>
      </c>
      <c r="N73" s="56">
        <v>2.698961937716263E-2</v>
      </c>
      <c r="O73" s="56">
        <v>3.173719376391982E-2</v>
      </c>
      <c r="P73" s="56">
        <v>4.9794961921499709E-2</v>
      </c>
      <c r="Q73" s="56">
        <v>6.5140845070422532E-2</v>
      </c>
      <c r="R73" s="56" t="str">
        <v/>
      </c>
      <c r="S73" s="56">
        <v>2.8840494408475574E-2</v>
      </c>
      <c r="T73" s="57">
        <v>3.2607600040318513E-2</v>
      </c>
    </row>
    <row r="74" spans="2:21" outlineLevel="1" x14ac:dyDescent="0.2">
      <c r="F74" s="60" t="str">
        <v>Components</v>
      </c>
      <c r="G74" s="60" t="str">
        <v>Wheels</v>
      </c>
      <c r="H74" s="56">
        <v>8.0515297906602251E-2</v>
      </c>
      <c r="I74" s="56">
        <v>3.66182014001077E-2</v>
      </c>
      <c r="J74" s="56">
        <v>8.0990629183400262E-2</v>
      </c>
      <c r="K74" s="56" t="str">
        <v/>
      </c>
      <c r="L74" s="56">
        <v>1.3201320132013201E-3</v>
      </c>
      <c r="M74" s="56">
        <v>5.4200542005420058E-2</v>
      </c>
      <c r="N74" s="56">
        <v>5.6055363321799306E-2</v>
      </c>
      <c r="O74" s="56">
        <v>1.9487750556792874E-2</v>
      </c>
      <c r="P74" s="56">
        <v>4.5108377270064441E-2</v>
      </c>
      <c r="Q74" s="56">
        <v>3.7558685446009391E-2</v>
      </c>
      <c r="R74" s="56">
        <v>5.595315549772284E-2</v>
      </c>
      <c r="S74" s="56">
        <v>2.942907592701589E-3</v>
      </c>
      <c r="T74" s="57">
        <v>3.8756173772805158E-2</v>
      </c>
    </row>
    <row r="75" spans="2:21" outlineLevel="1" x14ac:dyDescent="0.2">
      <c r="F75" s="58" t="str">
        <v>Total</v>
      </c>
      <c r="G75" s="58" t="str">
        <v/>
      </c>
      <c r="H75" s="57">
        <v>1</v>
      </c>
      <c r="I75" s="57">
        <v>1</v>
      </c>
      <c r="J75" s="57">
        <v>1</v>
      </c>
      <c r="K75" s="57">
        <v>1</v>
      </c>
      <c r="L75" s="57">
        <v>1</v>
      </c>
      <c r="M75" s="57">
        <v>1</v>
      </c>
      <c r="N75" s="57">
        <v>1</v>
      </c>
      <c r="O75" s="57">
        <v>1</v>
      </c>
      <c r="P75" s="57">
        <v>1</v>
      </c>
      <c r="Q75" s="57">
        <v>1</v>
      </c>
      <c r="R75" s="57">
        <v>1</v>
      </c>
      <c r="S75" s="57">
        <v>1</v>
      </c>
      <c r="T75" s="57">
        <v>1</v>
      </c>
    </row>
    <row r="76" spans="2:21" outlineLevel="1" x14ac:dyDescent="0.2"/>
    <row r="77" spans="2:21" outlineLevel="1" x14ac:dyDescent="0.2"/>
    <row r="78" spans="2:21" ht="16.5" thickBot="1" x14ac:dyDescent="0.3">
      <c r="B78" s="40">
        <f>MAX($B$5:$B77)+1</f>
        <v>3</v>
      </c>
      <c r="C78" s="2" t="s">
        <v>117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2:21" ht="12.75" outlineLevel="1" thickTop="1" x14ac:dyDescent="0.2"/>
    <row r="80" spans="2:21" ht="16.5" outlineLevel="1" x14ac:dyDescent="0.25">
      <c r="C80" s="3" t="s">
        <v>114</v>
      </c>
    </row>
    <row r="81" spans="4:20" outlineLevel="1" x14ac:dyDescent="0.2"/>
    <row r="82" spans="4:20" ht="15" outlineLevel="1" x14ac:dyDescent="0.25">
      <c r="D82" s="4" t="str">
        <f>C78</f>
        <v>Row Totals (Relative Value 1)</v>
      </c>
    </row>
    <row r="83" spans="4:20" outlineLevel="1" x14ac:dyDescent="0.2"/>
    <row r="84" spans="4:20" ht="15" outlineLevel="1" x14ac:dyDescent="0.25">
      <c r="F84" s="23" t="str" cm="1">
        <f t="array" ref="F84:T111">_xlfn.PIVOTBY(Data[[Category]:[Item]],Data[[Year]:[Quarter]],Data[Sales],_xleta.PERCENTOF,,,,,,,1)</f>
        <v/>
      </c>
      <c r="G84" s="23" t="str">
        <v/>
      </c>
      <c r="H84" s="13">
        <v>2022</v>
      </c>
      <c r="I84" s="13">
        <v>2022</v>
      </c>
      <c r="J84" s="13">
        <v>2022</v>
      </c>
      <c r="K84" s="13">
        <v>2022</v>
      </c>
      <c r="L84" s="13">
        <v>2023</v>
      </c>
      <c r="M84" s="13">
        <v>2023</v>
      </c>
      <c r="N84" s="13">
        <v>2023</v>
      </c>
      <c r="O84" s="13">
        <v>2023</v>
      </c>
      <c r="P84" s="13">
        <v>2024</v>
      </c>
      <c r="Q84" s="13">
        <v>2024</v>
      </c>
      <c r="R84" s="13">
        <v>2024</v>
      </c>
      <c r="S84" s="13">
        <v>2024</v>
      </c>
      <c r="T84" s="59" t="str">
        <v>Total</v>
      </c>
    </row>
    <row r="85" spans="4:20" ht="15" outlineLevel="1" x14ac:dyDescent="0.25">
      <c r="F85" s="23" t="str">
        <v/>
      </c>
      <c r="G85" s="23" t="str">
        <v/>
      </c>
      <c r="H85" s="13" t="str">
        <v>Q1</v>
      </c>
      <c r="I85" s="13" t="str">
        <v>Q2</v>
      </c>
      <c r="J85" s="13" t="str">
        <v>Q3</v>
      </c>
      <c r="K85" s="13" t="str">
        <v>Q4</v>
      </c>
      <c r="L85" s="13" t="str">
        <v>Q1</v>
      </c>
      <c r="M85" s="13" t="str">
        <v>Q2</v>
      </c>
      <c r="N85" s="13" t="str">
        <v>Q3</v>
      </c>
      <c r="O85" s="13" t="str">
        <v>Q4</v>
      </c>
      <c r="P85" s="13" t="str">
        <v>Q1</v>
      </c>
      <c r="Q85" s="13" t="str">
        <v>Q2</v>
      </c>
      <c r="R85" s="13" t="str">
        <v>Q3</v>
      </c>
      <c r="S85" s="13" t="str">
        <v>Q4</v>
      </c>
      <c r="T85" s="59" t="str">
        <v/>
      </c>
    </row>
    <row r="86" spans="4:20" outlineLevel="1" x14ac:dyDescent="0.2">
      <c r="F86" s="60" t="str">
        <v>Accessories</v>
      </c>
      <c r="G86" s="60" t="str">
        <v>Bike Racks</v>
      </c>
      <c r="H86" s="56">
        <v>0.24062877871825877</v>
      </c>
      <c r="I86" s="56">
        <v>0.10882708585247884</v>
      </c>
      <c r="J86" s="56">
        <v>5.078597339782346E-2</v>
      </c>
      <c r="K86" s="56">
        <v>7.2551390568319227E-3</v>
      </c>
      <c r="L86" s="56">
        <v>2.9020556227327691E-2</v>
      </c>
      <c r="M86" s="56">
        <v>5.5622732769044739E-2</v>
      </c>
      <c r="N86" s="56" t="str">
        <v/>
      </c>
      <c r="O86" s="56">
        <v>0.1124546553808948</v>
      </c>
      <c r="P86" s="56">
        <v>2.539298669891173E-2</v>
      </c>
      <c r="Q86" s="56">
        <v>0.10278113663845223</v>
      </c>
      <c r="R86" s="56">
        <v>3.7484885126964934E-2</v>
      </c>
      <c r="S86" s="56">
        <v>0.22974607013301088</v>
      </c>
      <c r="T86" s="57">
        <v>1</v>
      </c>
    </row>
    <row r="87" spans="4:20" outlineLevel="1" x14ac:dyDescent="0.2">
      <c r="F87" s="60" t="str">
        <v>Accessories</v>
      </c>
      <c r="G87" s="60" t="str">
        <v>Helmets</v>
      </c>
      <c r="H87" s="56">
        <v>7.0872947277441659E-2</v>
      </c>
      <c r="I87" s="56">
        <v>3.2843560933448576E-2</v>
      </c>
      <c r="J87" s="56">
        <v>5.7044079515989631E-2</v>
      </c>
      <c r="K87" s="56">
        <v>0.16853932584269662</v>
      </c>
      <c r="L87" s="56">
        <v>3.7165082108902334E-2</v>
      </c>
      <c r="M87" s="56">
        <v>0.1313742437337943</v>
      </c>
      <c r="N87" s="56">
        <v>0.13569576490924806</v>
      </c>
      <c r="O87" s="56">
        <v>6.1365600691443388E-2</v>
      </c>
      <c r="P87" s="56">
        <v>2.5929127052722559E-2</v>
      </c>
      <c r="Q87" s="56">
        <v>6.6551426101987901E-2</v>
      </c>
      <c r="R87" s="56">
        <v>6.2229904926534137E-2</v>
      </c>
      <c r="S87" s="56">
        <v>0.15038893690579083</v>
      </c>
      <c r="T87" s="57">
        <v>1</v>
      </c>
    </row>
    <row r="88" spans="4:20" outlineLevel="1" x14ac:dyDescent="0.2">
      <c r="F88" s="60" t="str">
        <v>Accessories</v>
      </c>
      <c r="G88" s="60" t="str">
        <v>Lights</v>
      </c>
      <c r="H88" s="56">
        <v>0.18489984591679506</v>
      </c>
      <c r="I88" s="56">
        <v>7.8582434514637908E-2</v>
      </c>
      <c r="J88" s="56">
        <v>0.14637904468412943</v>
      </c>
      <c r="K88" s="56">
        <v>8.7827426810477657E-2</v>
      </c>
      <c r="L88" s="56">
        <v>0.12018489984591679</v>
      </c>
      <c r="M88" s="56">
        <v>2.465331278890601E-2</v>
      </c>
      <c r="N88" s="56">
        <v>9.3990755007704166E-2</v>
      </c>
      <c r="O88" s="56">
        <v>5.3929121725731895E-2</v>
      </c>
      <c r="P88" s="56">
        <v>5.3929121725731895E-2</v>
      </c>
      <c r="Q88" s="56">
        <v>0.10323574730354391</v>
      </c>
      <c r="R88" s="56">
        <v>3.3898305084745763E-2</v>
      </c>
      <c r="S88" s="56">
        <v>1.8489984591679508E-2</v>
      </c>
      <c r="T88" s="57">
        <v>1</v>
      </c>
    </row>
    <row r="89" spans="4:20" outlineLevel="1" x14ac:dyDescent="0.2">
      <c r="F89" s="60" t="str">
        <v>Accessories</v>
      </c>
      <c r="G89" s="60" t="str">
        <v>Locks</v>
      </c>
      <c r="H89" s="56">
        <v>0.13194444444444445</v>
      </c>
      <c r="I89" s="56">
        <v>0.10277777777777777</v>
      </c>
      <c r="J89" s="56">
        <v>5.9722222222222225E-2</v>
      </c>
      <c r="K89" s="56">
        <v>0.2986111111111111</v>
      </c>
      <c r="L89" s="56">
        <v>6.5277777777777782E-2</v>
      </c>
      <c r="M89" s="56">
        <v>8.0555555555555561E-2</v>
      </c>
      <c r="N89" s="56">
        <v>2.0833333333333332E-2</v>
      </c>
      <c r="O89" s="56">
        <v>2.0833333333333332E-2</v>
      </c>
      <c r="P89" s="56">
        <v>7.6388888888888895E-2</v>
      </c>
      <c r="Q89" s="56">
        <v>8.611111111111111E-2</v>
      </c>
      <c r="R89" s="56">
        <v>3.1944444444444442E-2</v>
      </c>
      <c r="S89" s="56">
        <v>2.5000000000000001E-2</v>
      </c>
      <c r="T89" s="57">
        <v>1</v>
      </c>
    </row>
    <row r="90" spans="4:20" outlineLevel="1" x14ac:dyDescent="0.2">
      <c r="F90" s="60" t="str">
        <v>Accessories</v>
      </c>
      <c r="G90" s="60" t="str">
        <v>Pumps</v>
      </c>
      <c r="H90" s="56">
        <v>4.38957475994513E-2</v>
      </c>
      <c r="I90" s="56">
        <v>9.4650205761316872E-2</v>
      </c>
      <c r="J90" s="56">
        <v>0.19067215363511661</v>
      </c>
      <c r="K90" s="56">
        <v>1.9204389574759947E-2</v>
      </c>
      <c r="L90" s="56">
        <v>0.24554183813443073</v>
      </c>
      <c r="M90" s="56">
        <v>2.7434842249657062E-3</v>
      </c>
      <c r="N90" s="56" t="str">
        <v/>
      </c>
      <c r="O90" s="56">
        <v>1.5089163237311385E-2</v>
      </c>
      <c r="P90" s="56">
        <v>0.16460905349794239</v>
      </c>
      <c r="Q90" s="56">
        <v>8.5048010973936897E-2</v>
      </c>
      <c r="R90" s="56">
        <v>4.663923182441701E-2</v>
      </c>
      <c r="S90" s="56">
        <v>9.1906721536351169E-2</v>
      </c>
      <c r="T90" s="57">
        <v>1</v>
      </c>
    </row>
    <row r="91" spans="4:20" outlineLevel="1" x14ac:dyDescent="0.2">
      <c r="F91" s="60" t="str">
        <v>Accessories</v>
      </c>
      <c r="G91" s="60" t="str">
        <v>Tyres and Tubes</v>
      </c>
      <c r="H91" s="56">
        <v>0.12936610608020699</v>
      </c>
      <c r="I91" s="56">
        <v>4.2690815006468305E-2</v>
      </c>
      <c r="J91" s="56">
        <v>7.6326002587322125E-2</v>
      </c>
      <c r="K91" s="56">
        <v>2.7166882276843468E-2</v>
      </c>
      <c r="L91" s="56">
        <v>9.8318240620957315E-2</v>
      </c>
      <c r="M91" s="56">
        <v>5.1746442432082797E-2</v>
      </c>
      <c r="N91" s="56">
        <v>0.13971539456662355</v>
      </c>
      <c r="O91" s="56">
        <v>0.16429495472186287</v>
      </c>
      <c r="P91" s="56">
        <v>7.3738680465717979E-2</v>
      </c>
      <c r="Q91" s="56">
        <v>7.1151358344113846E-2</v>
      </c>
      <c r="R91" s="56">
        <v>0.11642949547218628</v>
      </c>
      <c r="S91" s="56">
        <v>9.0556274256144882E-3</v>
      </c>
      <c r="T91" s="57">
        <v>1</v>
      </c>
    </row>
    <row r="92" spans="4:20" outlineLevel="1" x14ac:dyDescent="0.2">
      <c r="F92" s="60" t="str">
        <v>Bikes</v>
      </c>
      <c r="G92" s="60" t="str">
        <v>Cargo Bikes</v>
      </c>
      <c r="H92" s="56">
        <v>7.0328198258539851E-2</v>
      </c>
      <c r="I92" s="56">
        <v>3.148024112525117E-2</v>
      </c>
      <c r="J92" s="56">
        <v>8.7073007367716004E-2</v>
      </c>
      <c r="K92" s="56">
        <v>7.5016744809109179E-2</v>
      </c>
      <c r="L92" s="56">
        <v>9.3101138647019424E-2</v>
      </c>
      <c r="M92" s="56">
        <v>6.22906898861353E-2</v>
      </c>
      <c r="N92" s="56">
        <v>5.6262558606831881E-2</v>
      </c>
      <c r="O92" s="56">
        <v>0.1245813797722706</v>
      </c>
      <c r="P92" s="56">
        <v>5.2243804420629605E-2</v>
      </c>
      <c r="Q92" s="56">
        <v>9.9129269926322844E-2</v>
      </c>
      <c r="R92" s="56">
        <v>0.14601473543201607</v>
      </c>
      <c r="S92" s="56">
        <v>0.10247823174815807</v>
      </c>
      <c r="T92" s="57">
        <v>1</v>
      </c>
    </row>
    <row r="93" spans="4:20" outlineLevel="1" x14ac:dyDescent="0.2">
      <c r="F93" s="60" t="str">
        <v>Bikes</v>
      </c>
      <c r="G93" s="60" t="str">
        <v>Mountain Bikes</v>
      </c>
      <c r="H93" s="56">
        <v>5.2244897959183675E-2</v>
      </c>
      <c r="I93" s="56">
        <v>9.7959183673469383E-2</v>
      </c>
      <c r="J93" s="56">
        <v>4.4897959183673466E-2</v>
      </c>
      <c r="K93" s="56">
        <v>0.10285714285714286</v>
      </c>
      <c r="L93" s="56">
        <v>6.9387755102040816E-2</v>
      </c>
      <c r="M93" s="56">
        <v>7.9183673469387761E-2</v>
      </c>
      <c r="N93" s="56">
        <v>5.3877551020408164E-2</v>
      </c>
      <c r="O93" s="56">
        <v>0.13387755102040816</v>
      </c>
      <c r="P93" s="56">
        <v>0.10204081632653061</v>
      </c>
      <c r="Q93" s="56">
        <v>7.4285714285714288E-2</v>
      </c>
      <c r="R93" s="56">
        <v>0.10938775510204081</v>
      </c>
      <c r="S93" s="56">
        <v>0.08</v>
      </c>
      <c r="T93" s="57">
        <v>1</v>
      </c>
    </row>
    <row r="94" spans="4:20" outlineLevel="1" x14ac:dyDescent="0.2">
      <c r="F94" s="60" t="str">
        <v>Bikes</v>
      </c>
      <c r="G94" s="60" t="str">
        <v>Road Bikes</v>
      </c>
      <c r="H94" s="56">
        <v>5.6429232192414434E-2</v>
      </c>
      <c r="I94" s="56">
        <v>4.9953746530989822E-2</v>
      </c>
      <c r="J94" s="56">
        <v>5.1803885291396852E-2</v>
      </c>
      <c r="K94" s="56">
        <v>0.17391304347826086</v>
      </c>
      <c r="L94" s="56">
        <v>1.0175763182238668E-2</v>
      </c>
      <c r="M94" s="56">
        <v>0.11933395004625347</v>
      </c>
      <c r="N94" s="56">
        <v>9.2506938020351523E-2</v>
      </c>
      <c r="O94" s="56">
        <v>6.105457909343201E-2</v>
      </c>
      <c r="P94" s="56">
        <v>0.12673450508788159</v>
      </c>
      <c r="Q94" s="56">
        <v>6.7530064754856609E-2</v>
      </c>
      <c r="R94" s="56">
        <v>7.9555966697502312E-2</v>
      </c>
      <c r="S94" s="56">
        <v>0.11100832562442182</v>
      </c>
      <c r="T94" s="57">
        <v>1</v>
      </c>
    </row>
    <row r="95" spans="4:20" outlineLevel="1" x14ac:dyDescent="0.2">
      <c r="F95" s="60" t="str">
        <v>Bikes</v>
      </c>
      <c r="G95" s="60" t="str">
        <v>Touring Bikes</v>
      </c>
      <c r="H95" s="56">
        <v>7.2476272648835202E-2</v>
      </c>
      <c r="I95" s="56">
        <v>5.8671268334771355E-2</v>
      </c>
      <c r="J95" s="56">
        <v>6.9025021570319242E-2</v>
      </c>
      <c r="K95" s="56">
        <v>8.0241587575496112E-2</v>
      </c>
      <c r="L95" s="56">
        <v>7.3339085418464192E-2</v>
      </c>
      <c r="M95" s="56">
        <v>6.8162208800690252E-2</v>
      </c>
      <c r="N95" s="56">
        <v>8.6281276962899056E-2</v>
      </c>
      <c r="O95" s="56">
        <v>0.11561691113028473</v>
      </c>
      <c r="P95" s="56">
        <v>0.10181190681622088</v>
      </c>
      <c r="Q95" s="56">
        <v>9.1458153580672996E-2</v>
      </c>
      <c r="R95" s="56">
        <v>0.11044003451251079</v>
      </c>
      <c r="S95" s="56">
        <v>7.2476272648835202E-2</v>
      </c>
      <c r="T95" s="57">
        <v>1</v>
      </c>
    </row>
    <row r="96" spans="4:20" outlineLevel="1" x14ac:dyDescent="0.2">
      <c r="F96" s="60" t="str">
        <v>Clothing</v>
      </c>
      <c r="G96" s="60" t="str">
        <v>Bib-Shorts</v>
      </c>
      <c r="H96" s="56">
        <v>7.0745697896749518E-2</v>
      </c>
      <c r="I96" s="56">
        <v>7.2657743785850867E-2</v>
      </c>
      <c r="J96" s="56">
        <v>0.13001912045889102</v>
      </c>
      <c r="K96" s="56">
        <v>0.17399617590822181</v>
      </c>
      <c r="L96" s="56">
        <v>6.5009560229445512E-2</v>
      </c>
      <c r="M96" s="56">
        <v>4.5889101338432124E-2</v>
      </c>
      <c r="N96" s="56">
        <v>1.1472275334608031E-2</v>
      </c>
      <c r="O96" s="56">
        <v>6.6921606118546847E-2</v>
      </c>
      <c r="P96" s="56">
        <v>5.9273422562141492E-2</v>
      </c>
      <c r="Q96" s="56">
        <v>8.7954110898661564E-2</v>
      </c>
      <c r="R96" s="56">
        <v>0.14531548757170173</v>
      </c>
      <c r="S96" s="56">
        <v>7.0745697896749518E-2</v>
      </c>
      <c r="T96" s="57">
        <v>1</v>
      </c>
    </row>
    <row r="97" spans="6:20" outlineLevel="1" x14ac:dyDescent="0.2">
      <c r="F97" s="60" t="str">
        <v>Clothing</v>
      </c>
      <c r="G97" s="60" t="str">
        <v>Caps</v>
      </c>
      <c r="H97" s="56">
        <v>7.5046904315197005E-2</v>
      </c>
      <c r="I97" s="56">
        <v>0.18198874296435272</v>
      </c>
      <c r="J97" s="56">
        <v>8.6303939962476553E-2</v>
      </c>
      <c r="K97" s="56">
        <v>3.5647279549718573E-2</v>
      </c>
      <c r="L97" s="56">
        <v>0.12570356472795496</v>
      </c>
      <c r="M97" s="56">
        <v>0.13696060037523453</v>
      </c>
      <c r="N97" s="56" t="str">
        <v/>
      </c>
      <c r="O97" s="56">
        <v>2.4390243902439025E-2</v>
      </c>
      <c r="P97" s="56">
        <v>4.3151969981238276E-2</v>
      </c>
      <c r="Q97" s="56">
        <v>0.20075046904315197</v>
      </c>
      <c r="R97" s="56">
        <v>7.3170731707317069E-2</v>
      </c>
      <c r="S97" s="56">
        <v>1.6885553470919325E-2</v>
      </c>
      <c r="T97" s="57">
        <v>1</v>
      </c>
    </row>
    <row r="98" spans="6:20" outlineLevel="1" x14ac:dyDescent="0.2">
      <c r="F98" s="60" t="str">
        <v>Clothing</v>
      </c>
      <c r="G98" s="60" t="str">
        <v>Gloves</v>
      </c>
      <c r="H98" s="56">
        <v>0.11049723756906077</v>
      </c>
      <c r="I98" s="56">
        <v>0.27348066298342544</v>
      </c>
      <c r="J98" s="56">
        <v>8.0110497237569064E-2</v>
      </c>
      <c r="K98" s="56">
        <v>6.3535911602209949E-2</v>
      </c>
      <c r="L98" s="56" t="str">
        <v/>
      </c>
      <c r="M98" s="56">
        <v>5.3867403314917128E-2</v>
      </c>
      <c r="N98" s="56">
        <v>2.7624309392265192E-2</v>
      </c>
      <c r="O98" s="56">
        <v>0.1477900552486188</v>
      </c>
      <c r="P98" s="56">
        <v>6.7679558011049717E-2</v>
      </c>
      <c r="Q98" s="56" t="str">
        <v/>
      </c>
      <c r="R98" s="56">
        <v>6.2154696132596686E-2</v>
      </c>
      <c r="S98" s="56">
        <v>0.1132596685082873</v>
      </c>
      <c r="T98" s="57">
        <v>1</v>
      </c>
    </row>
    <row r="99" spans="6:20" outlineLevel="1" x14ac:dyDescent="0.2">
      <c r="F99" s="60" t="str">
        <v>Clothing</v>
      </c>
      <c r="G99" s="60" t="str">
        <v>Jerseys</v>
      </c>
      <c r="H99" s="56">
        <v>1.8987341772151899E-2</v>
      </c>
      <c r="I99" s="56">
        <v>6.20253164556962E-2</v>
      </c>
      <c r="J99" s="56" t="str">
        <v/>
      </c>
      <c r="K99" s="56">
        <v>0.16582278481012658</v>
      </c>
      <c r="L99" s="56">
        <v>0.12025316455696203</v>
      </c>
      <c r="M99" s="56">
        <v>0.12784810126582277</v>
      </c>
      <c r="N99" s="56">
        <v>0.11645569620253164</v>
      </c>
      <c r="O99" s="56">
        <v>9.3670886075949367E-2</v>
      </c>
      <c r="P99" s="56">
        <v>0.12658227848101267</v>
      </c>
      <c r="Q99" s="56">
        <v>1.2658227848101266E-3</v>
      </c>
      <c r="R99" s="56">
        <v>6.8354430379746839E-2</v>
      </c>
      <c r="S99" s="56">
        <v>9.8734177215189872E-2</v>
      </c>
      <c r="T99" s="57">
        <v>1</v>
      </c>
    </row>
    <row r="100" spans="6:20" outlineLevel="1" x14ac:dyDescent="0.2">
      <c r="F100" s="60" t="str">
        <v>Clothing</v>
      </c>
      <c r="G100" s="60" t="str">
        <v>Shorts</v>
      </c>
      <c r="H100" s="56">
        <v>8.6567164179104483E-2</v>
      </c>
      <c r="I100" s="56">
        <v>0.17164179104477612</v>
      </c>
      <c r="J100" s="56">
        <v>1.6417910447761194E-2</v>
      </c>
      <c r="K100" s="56">
        <v>1.7910447761194031E-2</v>
      </c>
      <c r="L100" s="56">
        <v>4.4776119402985072E-2</v>
      </c>
      <c r="M100" s="56">
        <v>0.10298507462686567</v>
      </c>
      <c r="N100" s="56">
        <v>8.0597014925373134E-2</v>
      </c>
      <c r="O100" s="56">
        <v>0.23283582089552238</v>
      </c>
      <c r="P100" s="56">
        <v>5.8208955223880594E-2</v>
      </c>
      <c r="Q100" s="56">
        <v>9.4029850746268656E-2</v>
      </c>
      <c r="R100" s="56">
        <v>2.6865671641791045E-2</v>
      </c>
      <c r="S100" s="56">
        <v>6.7164179104477612E-2</v>
      </c>
      <c r="T100" s="57">
        <v>1</v>
      </c>
    </row>
    <row r="101" spans="6:20" outlineLevel="1" x14ac:dyDescent="0.2">
      <c r="F101" s="60" t="str">
        <v>Clothing</v>
      </c>
      <c r="G101" s="60" t="str">
        <v>Socks</v>
      </c>
      <c r="H101" s="56">
        <v>0.14480408858603067</v>
      </c>
      <c r="I101" s="56">
        <v>6.8143100511073251E-2</v>
      </c>
      <c r="J101" s="56">
        <v>0.17035775127768313</v>
      </c>
      <c r="K101" s="56">
        <v>9.3696763202725727E-2</v>
      </c>
      <c r="L101" s="56">
        <v>4.4293015332197615E-2</v>
      </c>
      <c r="M101" s="56">
        <v>3.9182282793867124E-2</v>
      </c>
      <c r="N101" s="56">
        <v>4.4293015332197615E-2</v>
      </c>
      <c r="O101" s="56">
        <v>8.6882453151618397E-2</v>
      </c>
      <c r="P101" s="56">
        <v>0.20272572402044292</v>
      </c>
      <c r="Q101" s="56">
        <v>7.6660988074957415E-2</v>
      </c>
      <c r="R101" s="56">
        <v>6.8143100511073255E-3</v>
      </c>
      <c r="S101" s="56">
        <v>2.2146507666098807E-2</v>
      </c>
      <c r="T101" s="57">
        <v>1</v>
      </c>
    </row>
    <row r="102" spans="6:20" outlineLevel="1" x14ac:dyDescent="0.2">
      <c r="F102" s="60" t="str">
        <v>Clothing</v>
      </c>
      <c r="G102" s="60" t="str">
        <v>Tights</v>
      </c>
      <c r="H102" s="56">
        <v>3.0911901081916538E-2</v>
      </c>
      <c r="I102" s="56" t="str">
        <v/>
      </c>
      <c r="J102" s="56">
        <v>0.17928902627511592</v>
      </c>
      <c r="K102" s="56">
        <v>7.1097372488408042E-2</v>
      </c>
      <c r="L102" s="56">
        <v>8.964451313755796E-2</v>
      </c>
      <c r="M102" s="56">
        <v>0.10200927357032458</v>
      </c>
      <c r="N102" s="56">
        <v>4.1731066460587329E-2</v>
      </c>
      <c r="O102" s="56">
        <v>0.17156105100463678</v>
      </c>
      <c r="P102" s="56">
        <v>0.15455950540958269</v>
      </c>
      <c r="Q102" s="56">
        <v>4.6367851622874809E-2</v>
      </c>
      <c r="R102" s="56">
        <v>5.4095826893353939E-2</v>
      </c>
      <c r="S102" s="56">
        <v>5.8732612055641419E-2</v>
      </c>
      <c r="T102" s="57">
        <v>1</v>
      </c>
    </row>
    <row r="103" spans="6:20" outlineLevel="1" x14ac:dyDescent="0.2">
      <c r="F103" s="60" t="str">
        <v>Clothing</v>
      </c>
      <c r="G103" s="60" t="str">
        <v>Vests</v>
      </c>
      <c r="H103" s="56">
        <v>9.7913322632423749E-2</v>
      </c>
      <c r="I103" s="56">
        <v>8.98876404494382E-2</v>
      </c>
      <c r="J103" s="56">
        <v>6.420545746388443E-3</v>
      </c>
      <c r="K103" s="56">
        <v>5.93900481540931E-2</v>
      </c>
      <c r="L103" s="56">
        <v>0.17495987158908508</v>
      </c>
      <c r="M103" s="56">
        <v>6.5810593900481537E-2</v>
      </c>
      <c r="N103" s="56">
        <v>0.11075441412520064</v>
      </c>
      <c r="O103" s="56">
        <v>6.4205457463884424E-2</v>
      </c>
      <c r="P103" s="56">
        <v>1.4446227929373997E-2</v>
      </c>
      <c r="Q103" s="56">
        <v>7.3836276083467101E-2</v>
      </c>
      <c r="R103" s="56">
        <v>9.6308186195826651E-2</v>
      </c>
      <c r="S103" s="56">
        <v>0.14606741573033707</v>
      </c>
      <c r="T103" s="57">
        <v>1</v>
      </c>
    </row>
    <row r="104" spans="6:20" outlineLevel="1" x14ac:dyDescent="0.2">
      <c r="F104" s="60" t="str">
        <v>Components</v>
      </c>
      <c r="G104" s="60" t="str">
        <v>Bottom Brackets</v>
      </c>
      <c r="H104" s="56">
        <v>0.18833333333333332</v>
      </c>
      <c r="I104" s="56">
        <v>8.8333333333333333E-2</v>
      </c>
      <c r="J104" s="56">
        <v>7.4999999999999997E-2</v>
      </c>
      <c r="K104" s="56">
        <v>8.8333333333333333E-2</v>
      </c>
      <c r="L104" s="56">
        <v>6.3333333333333339E-2</v>
      </c>
      <c r="M104" s="56" t="str">
        <v/>
      </c>
      <c r="N104" s="56">
        <v>9.5000000000000001E-2</v>
      </c>
      <c r="O104" s="56">
        <v>0.11833333333333333</v>
      </c>
      <c r="P104" s="56" t="str">
        <v/>
      </c>
      <c r="Q104" s="56">
        <v>0.10166666666666667</v>
      </c>
      <c r="R104" s="56">
        <v>6.3333333333333339E-2</v>
      </c>
      <c r="S104" s="56">
        <v>0.11833333333333333</v>
      </c>
      <c r="T104" s="57">
        <v>1</v>
      </c>
    </row>
    <row r="105" spans="6:20" outlineLevel="1" x14ac:dyDescent="0.2">
      <c r="F105" s="60" t="str">
        <v>Components</v>
      </c>
      <c r="G105" s="60" t="str">
        <v>Brakes</v>
      </c>
      <c r="H105" s="56">
        <v>9.2278719397363471E-2</v>
      </c>
      <c r="I105" s="56">
        <v>0.11487758945386065</v>
      </c>
      <c r="J105" s="56" t="str">
        <v/>
      </c>
      <c r="K105" s="56">
        <v>6.2146892655367235E-2</v>
      </c>
      <c r="L105" s="56">
        <v>0.2128060263653484</v>
      </c>
      <c r="M105" s="56" t="str">
        <v/>
      </c>
      <c r="N105" s="56">
        <v>0.19020715630885121</v>
      </c>
      <c r="O105" s="56">
        <v>2.0715630885122412E-2</v>
      </c>
      <c r="P105" s="56">
        <v>8.6629001883239173E-2</v>
      </c>
      <c r="Q105" s="56">
        <v>2.4482109227871938E-2</v>
      </c>
      <c r="R105" s="56">
        <v>0.10169491525423729</v>
      </c>
      <c r="S105" s="56">
        <v>9.4161958568738227E-2</v>
      </c>
      <c r="T105" s="57">
        <v>1</v>
      </c>
    </row>
    <row r="106" spans="6:20" outlineLevel="1" x14ac:dyDescent="0.2">
      <c r="F106" s="60" t="str">
        <v>Components</v>
      </c>
      <c r="G106" s="60" t="str">
        <v>Chains</v>
      </c>
      <c r="H106" s="56">
        <v>5.2307692307692305E-2</v>
      </c>
      <c r="I106" s="56">
        <v>0.1076923076923077</v>
      </c>
      <c r="J106" s="56">
        <v>9.2307692307692316E-3</v>
      </c>
      <c r="K106" s="56">
        <v>8.461538461538462E-2</v>
      </c>
      <c r="L106" s="56">
        <v>2.923076923076923E-2</v>
      </c>
      <c r="M106" s="56">
        <v>4.6153846153846156E-2</v>
      </c>
      <c r="N106" s="56">
        <v>0.11076923076923077</v>
      </c>
      <c r="O106" s="56">
        <v>9.6923076923076917E-2</v>
      </c>
      <c r="P106" s="56">
        <v>0.14769230769230771</v>
      </c>
      <c r="Q106" s="56">
        <v>8.615384615384615E-2</v>
      </c>
      <c r="R106" s="56">
        <v>0.12307692307692308</v>
      </c>
      <c r="S106" s="56">
        <v>0.10615384615384615</v>
      </c>
      <c r="T106" s="57">
        <v>1</v>
      </c>
    </row>
    <row r="107" spans="6:20" outlineLevel="1" x14ac:dyDescent="0.2">
      <c r="F107" s="60" t="str">
        <v>Components</v>
      </c>
      <c r="G107" s="60" t="str">
        <v>Handlebars</v>
      </c>
      <c r="H107" s="56">
        <v>0.14719626168224298</v>
      </c>
      <c r="I107" s="56">
        <v>0.18457943925233644</v>
      </c>
      <c r="J107" s="56">
        <v>9.11214953271028E-2</v>
      </c>
      <c r="K107" s="56">
        <v>5.1401869158878503E-2</v>
      </c>
      <c r="L107" s="56">
        <v>5.0233644859813083E-2</v>
      </c>
      <c r="M107" s="56">
        <v>0.13434579439252337</v>
      </c>
      <c r="N107" s="56">
        <v>9.8130841121495324E-2</v>
      </c>
      <c r="O107" s="56">
        <v>3.7383177570093455E-2</v>
      </c>
      <c r="P107" s="56">
        <v>2.8037383177570093E-2</v>
      </c>
      <c r="Q107" s="56">
        <v>5.3738317757009345E-2</v>
      </c>
      <c r="R107" s="56">
        <v>7.5934579439252331E-2</v>
      </c>
      <c r="S107" s="56">
        <v>4.7897196261682241E-2</v>
      </c>
      <c r="T107" s="57">
        <v>1</v>
      </c>
    </row>
    <row r="108" spans="6:20" outlineLevel="1" x14ac:dyDescent="0.2">
      <c r="F108" s="60" t="str">
        <v>Components</v>
      </c>
      <c r="G108" s="60" t="str">
        <v>Pedals</v>
      </c>
      <c r="H108" s="56">
        <v>2.2753128555176336E-3</v>
      </c>
      <c r="I108" s="56">
        <v>0.11604095563139932</v>
      </c>
      <c r="J108" s="56">
        <v>3.7542662116040959E-2</v>
      </c>
      <c r="K108" s="56">
        <v>9.556313993174062E-2</v>
      </c>
      <c r="L108" s="56">
        <v>8.0773606370875994E-2</v>
      </c>
      <c r="M108" s="56">
        <v>6.5984072810011382E-2</v>
      </c>
      <c r="N108" s="56">
        <v>2.9579067121729238E-2</v>
      </c>
      <c r="O108" s="56">
        <v>4.3230944254835042E-2</v>
      </c>
      <c r="P108" s="56">
        <v>0.15130830489192265</v>
      </c>
      <c r="Q108" s="56">
        <v>0.21501706484641639</v>
      </c>
      <c r="R108" s="56">
        <v>5.1194539249146756E-2</v>
      </c>
      <c r="S108" s="56">
        <v>0.11149032992036405</v>
      </c>
      <c r="T108" s="57">
        <v>1</v>
      </c>
    </row>
    <row r="109" spans="6:20" outlineLevel="1" x14ac:dyDescent="0.2">
      <c r="F109" s="60" t="str">
        <v>Components</v>
      </c>
      <c r="G109" s="60" t="str">
        <v>Saddles</v>
      </c>
      <c r="H109" s="56">
        <v>7.8825347758887165E-2</v>
      </c>
      <c r="I109" s="56">
        <v>0.16692426584234932</v>
      </c>
      <c r="J109" s="56">
        <v>6.6460587326120563E-2</v>
      </c>
      <c r="K109" s="56">
        <v>2.472952086553323E-2</v>
      </c>
      <c r="L109" s="56">
        <v>6.6460587326120563E-2</v>
      </c>
      <c r="M109" s="56">
        <v>6.9551777434312206E-2</v>
      </c>
      <c r="N109" s="56">
        <v>6.0278207109737247E-2</v>
      </c>
      <c r="O109" s="56">
        <v>8.8098918083462138E-2</v>
      </c>
      <c r="P109" s="56">
        <v>0.13137557959814528</v>
      </c>
      <c r="Q109" s="56">
        <v>0.17156105100463678</v>
      </c>
      <c r="R109" s="56" t="str">
        <v/>
      </c>
      <c r="S109" s="56">
        <v>7.5734157650695522E-2</v>
      </c>
      <c r="T109" s="57">
        <v>1</v>
      </c>
    </row>
    <row r="110" spans="6:20" outlineLevel="1" x14ac:dyDescent="0.2">
      <c r="F110" s="60" t="str">
        <v>Components</v>
      </c>
      <c r="G110" s="60" t="str">
        <v>Wheels</v>
      </c>
      <c r="H110" s="56">
        <v>0.19505851755526657</v>
      </c>
      <c r="I110" s="56">
        <v>8.8426527958387513E-2</v>
      </c>
      <c r="J110" s="56">
        <v>0.15734720416124837</v>
      </c>
      <c r="K110" s="56" t="str">
        <v/>
      </c>
      <c r="L110" s="56">
        <v>2.6007802340702211E-3</v>
      </c>
      <c r="M110" s="56">
        <v>0.10403120936280884</v>
      </c>
      <c r="N110" s="56">
        <v>0.10533159947984395</v>
      </c>
      <c r="O110" s="56">
        <v>4.5513654096228866E-2</v>
      </c>
      <c r="P110" s="56">
        <v>0.10013003901170352</v>
      </c>
      <c r="Q110" s="56">
        <v>8.3224967490247076E-2</v>
      </c>
      <c r="R110" s="56">
        <v>0.11183355006501951</v>
      </c>
      <c r="S110" s="56">
        <v>6.5019505851755524E-3</v>
      </c>
      <c r="T110" s="57">
        <v>1</v>
      </c>
    </row>
    <row r="111" spans="6:20" outlineLevel="1" x14ac:dyDescent="0.2">
      <c r="F111" s="58" t="str">
        <v>Total</v>
      </c>
      <c r="G111" s="58" t="str">
        <v/>
      </c>
      <c r="H111" s="57">
        <v>9.3891744783791961E-2</v>
      </c>
      <c r="I111" s="57">
        <v>9.3589355911702449E-2</v>
      </c>
      <c r="J111" s="57">
        <v>7.5294829150287276E-2</v>
      </c>
      <c r="K111" s="57">
        <v>8.8146356214091323E-2</v>
      </c>
      <c r="L111" s="57">
        <v>7.6353190202600549E-2</v>
      </c>
      <c r="M111" s="57">
        <v>7.4387662534018753E-2</v>
      </c>
      <c r="N111" s="57">
        <v>7.2825320028222965E-2</v>
      </c>
      <c r="O111" s="57">
        <v>9.0515069045459126E-2</v>
      </c>
      <c r="P111" s="57">
        <v>8.6029634109464778E-2</v>
      </c>
      <c r="Q111" s="57">
        <v>8.5878439673420015E-2</v>
      </c>
      <c r="R111" s="57">
        <v>7.7461949400262076E-2</v>
      </c>
      <c r="S111" s="57">
        <v>8.5626448946678757E-2</v>
      </c>
      <c r="T111" s="57">
        <v>1</v>
      </c>
    </row>
    <row r="112" spans="6:20" outlineLevel="1" x14ac:dyDescent="0.2"/>
    <row r="113" spans="2:21" outlineLevel="1" x14ac:dyDescent="0.2"/>
    <row r="114" spans="2:21" ht="16.5" thickBot="1" x14ac:dyDescent="0.3">
      <c r="B114" s="40">
        <f>MAX($B$5:$B113)+1</f>
        <v>4</v>
      </c>
      <c r="C114" s="2" t="s">
        <v>118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2.75" outlineLevel="1" thickTop="1" x14ac:dyDescent="0.2"/>
    <row r="116" spans="2:21" ht="16.5" outlineLevel="1" x14ac:dyDescent="0.25">
      <c r="C116" s="3" t="s">
        <v>114</v>
      </c>
    </row>
    <row r="117" spans="2:21" outlineLevel="1" x14ac:dyDescent="0.2"/>
    <row r="118" spans="2:21" ht="15" outlineLevel="1" x14ac:dyDescent="0.25">
      <c r="D118" s="4" t="str">
        <f>C114</f>
        <v>Grand Total (Relative Value 2)</v>
      </c>
    </row>
    <row r="119" spans="2:21" outlineLevel="1" x14ac:dyDescent="0.2"/>
    <row r="120" spans="2:21" ht="15" outlineLevel="1" x14ac:dyDescent="0.25">
      <c r="F120" s="23" t="str" cm="1">
        <f t="array" ref="F120:T147">_xlfn.PIVOTBY(Data[[Category]:[Item]],Data[[Year]:[Quarter]],Data[Sales],_xleta.PERCENTOF,,,,,,,2)</f>
        <v/>
      </c>
      <c r="G120" s="23" t="str">
        <v/>
      </c>
      <c r="H120" s="13">
        <v>2022</v>
      </c>
      <c r="I120" s="13">
        <v>2022</v>
      </c>
      <c r="J120" s="13">
        <v>2022</v>
      </c>
      <c r="K120" s="13">
        <v>2022</v>
      </c>
      <c r="L120" s="13">
        <v>2023</v>
      </c>
      <c r="M120" s="13">
        <v>2023</v>
      </c>
      <c r="N120" s="13">
        <v>2023</v>
      </c>
      <c r="O120" s="13">
        <v>2023</v>
      </c>
      <c r="P120" s="13">
        <v>2024</v>
      </c>
      <c r="Q120" s="13">
        <v>2024</v>
      </c>
      <c r="R120" s="13">
        <v>2024</v>
      </c>
      <c r="S120" s="13">
        <v>2024</v>
      </c>
      <c r="T120" s="59" t="str">
        <v>Total</v>
      </c>
    </row>
    <row r="121" spans="2:21" ht="15" outlineLevel="1" x14ac:dyDescent="0.25">
      <c r="F121" s="23" t="str">
        <v/>
      </c>
      <c r="G121" s="23" t="str">
        <v/>
      </c>
      <c r="H121" s="13" t="str">
        <v>Q1</v>
      </c>
      <c r="I121" s="13" t="str">
        <v>Q2</v>
      </c>
      <c r="J121" s="13" t="str">
        <v>Q3</v>
      </c>
      <c r="K121" s="13" t="str">
        <v>Q4</v>
      </c>
      <c r="L121" s="13" t="str">
        <v>Q1</v>
      </c>
      <c r="M121" s="13" t="str">
        <v>Q2</v>
      </c>
      <c r="N121" s="13" t="str">
        <v>Q3</v>
      </c>
      <c r="O121" s="13" t="str">
        <v>Q4</v>
      </c>
      <c r="P121" s="13" t="str">
        <v>Q1</v>
      </c>
      <c r="Q121" s="13" t="str">
        <v>Q2</v>
      </c>
      <c r="R121" s="13" t="str">
        <v>Q3</v>
      </c>
      <c r="S121" s="13" t="str">
        <v>Q4</v>
      </c>
      <c r="T121" s="59" t="str">
        <v/>
      </c>
    </row>
    <row r="122" spans="2:21" outlineLevel="1" x14ac:dyDescent="0.2">
      <c r="F122" s="60" t="str">
        <v>Accessories</v>
      </c>
      <c r="G122" s="60" t="str">
        <v>Bike Racks</v>
      </c>
      <c r="H122" s="56">
        <v>1.0029230924301986E-2</v>
      </c>
      <c r="I122" s="56">
        <v>4.5358330813426067E-3</v>
      </c>
      <c r="J122" s="56">
        <v>2.1167221046265497E-3</v>
      </c>
      <c r="K122" s="56">
        <v>3.0238887208950711E-4</v>
      </c>
      <c r="L122" s="56">
        <v>1.2095554883580285E-3</v>
      </c>
      <c r="M122" s="56">
        <v>2.3183146860195547E-3</v>
      </c>
      <c r="N122" s="56" t="str">
        <v/>
      </c>
      <c r="O122" s="56">
        <v>4.6870275173873602E-3</v>
      </c>
      <c r="P122" s="56">
        <v>1.0583610523132749E-3</v>
      </c>
      <c r="Q122" s="56">
        <v>4.2838423546013504E-3</v>
      </c>
      <c r="R122" s="56">
        <v>1.5623425057957867E-3</v>
      </c>
      <c r="S122" s="56">
        <v>9.5756476161677258E-3</v>
      </c>
      <c r="T122" s="57">
        <v>4.1679266203003731E-2</v>
      </c>
    </row>
    <row r="123" spans="2:21" outlineLevel="1" x14ac:dyDescent="0.2">
      <c r="F123" s="60" t="str">
        <v>Accessories</v>
      </c>
      <c r="G123" s="60" t="str">
        <v>Helmets</v>
      </c>
      <c r="H123" s="56">
        <v>4.1326479185565968E-3</v>
      </c>
      <c r="I123" s="56">
        <v>1.915129523233545E-3</v>
      </c>
      <c r="J123" s="56">
        <v>3.326277592984578E-3</v>
      </c>
      <c r="K123" s="56">
        <v>9.8276383429089804E-3</v>
      </c>
      <c r="L123" s="56">
        <v>2.1671202499748011E-3</v>
      </c>
      <c r="M123" s="56">
        <v>7.6605180929341802E-3</v>
      </c>
      <c r="N123" s="56">
        <v>7.9125088196754356E-3</v>
      </c>
      <c r="O123" s="56">
        <v>3.5782683197258342E-3</v>
      </c>
      <c r="P123" s="56">
        <v>1.5119443604475356E-3</v>
      </c>
      <c r="Q123" s="56">
        <v>3.880657191815341E-3</v>
      </c>
      <c r="R123" s="56">
        <v>3.6286664650740852E-3</v>
      </c>
      <c r="S123" s="56">
        <v>8.7692772905957062E-3</v>
      </c>
      <c r="T123" s="57">
        <v>5.831065416792662E-2</v>
      </c>
    </row>
    <row r="124" spans="2:21" outlineLevel="1" x14ac:dyDescent="0.2">
      <c r="F124" s="60" t="str">
        <v>Accessories</v>
      </c>
      <c r="G124" s="60" t="str">
        <v>Lights</v>
      </c>
      <c r="H124" s="56">
        <v>6.0477774417901425E-3</v>
      </c>
      <c r="I124" s="56">
        <v>2.5703054127608105E-3</v>
      </c>
      <c r="J124" s="56">
        <v>4.7878238080838629E-3</v>
      </c>
      <c r="K124" s="56">
        <v>2.8726942848503177E-3</v>
      </c>
      <c r="L124" s="56">
        <v>3.9310553371635923E-3</v>
      </c>
      <c r="M124" s="56">
        <v>8.0637032557201894E-4</v>
      </c>
      <c r="N124" s="56">
        <v>3.0742868662433222E-3</v>
      </c>
      <c r="O124" s="56">
        <v>1.7639350871887915E-3</v>
      </c>
      <c r="P124" s="56">
        <v>1.7639350871887915E-3</v>
      </c>
      <c r="Q124" s="56">
        <v>3.3766757383328293E-3</v>
      </c>
      <c r="R124" s="56">
        <v>1.108759197661526E-3</v>
      </c>
      <c r="S124" s="56">
        <v>6.0477774417901423E-4</v>
      </c>
      <c r="T124" s="57">
        <v>3.2708396331015022E-2</v>
      </c>
    </row>
    <row r="125" spans="2:21" outlineLevel="1" x14ac:dyDescent="0.2">
      <c r="F125" s="60" t="str">
        <v>Accessories</v>
      </c>
      <c r="G125" s="60" t="str">
        <v>Locks</v>
      </c>
      <c r="H125" s="56">
        <v>4.7878238080838629E-3</v>
      </c>
      <c r="I125" s="56">
        <v>3.7294627557705878E-3</v>
      </c>
      <c r="J125" s="56">
        <v>2.1671202499748011E-3</v>
      </c>
      <c r="K125" s="56">
        <v>1.0835601249874005E-2</v>
      </c>
      <c r="L125" s="56">
        <v>2.3687128313678056E-3</v>
      </c>
      <c r="M125" s="56">
        <v>2.9230924301985686E-3</v>
      </c>
      <c r="N125" s="56">
        <v>7.5597218022376781E-4</v>
      </c>
      <c r="O125" s="56">
        <v>7.5597218022376781E-4</v>
      </c>
      <c r="P125" s="56">
        <v>2.771897994153815E-3</v>
      </c>
      <c r="Q125" s="56">
        <v>3.1246850115915735E-3</v>
      </c>
      <c r="R125" s="56">
        <v>1.1591573430097773E-3</v>
      </c>
      <c r="S125" s="56">
        <v>9.0716661626852129E-4</v>
      </c>
      <c r="T125" s="57">
        <v>3.6286664650740853E-2</v>
      </c>
    </row>
    <row r="126" spans="2:21" outlineLevel="1" x14ac:dyDescent="0.2">
      <c r="F126" s="60" t="str">
        <v>Accessories</v>
      </c>
      <c r="G126" s="60" t="str">
        <v>Pumps</v>
      </c>
      <c r="H126" s="56">
        <v>1.6127406511440379E-3</v>
      </c>
      <c r="I126" s="56">
        <v>3.4774720290293316E-3</v>
      </c>
      <c r="J126" s="56">
        <v>7.0053422034069149E-3</v>
      </c>
      <c r="K126" s="56">
        <v>7.0557403487551658E-4</v>
      </c>
      <c r="L126" s="56">
        <v>9.0212680173369624E-3</v>
      </c>
      <c r="M126" s="56">
        <v>1.0079629069650237E-4</v>
      </c>
      <c r="N126" s="56" t="str">
        <v/>
      </c>
      <c r="O126" s="56">
        <v>5.54379598830763E-4</v>
      </c>
      <c r="P126" s="56">
        <v>6.0477774417901425E-3</v>
      </c>
      <c r="Q126" s="56">
        <v>3.1246850115915735E-3</v>
      </c>
      <c r="R126" s="56">
        <v>1.7135369418405403E-3</v>
      </c>
      <c r="S126" s="56">
        <v>3.3766757383328293E-3</v>
      </c>
      <c r="T126" s="57">
        <v>3.6740247958875115E-2</v>
      </c>
    </row>
    <row r="127" spans="2:21" outlineLevel="1" x14ac:dyDescent="0.2">
      <c r="F127" s="60" t="str">
        <v>Accessories</v>
      </c>
      <c r="G127" s="60" t="str">
        <v>Tyres and Tubes</v>
      </c>
      <c r="H127" s="56">
        <v>5.0398145348251183E-3</v>
      </c>
      <c r="I127" s="56">
        <v>1.663138796492289E-3</v>
      </c>
      <c r="J127" s="56">
        <v>2.9734905755468199E-3</v>
      </c>
      <c r="K127" s="56">
        <v>1.0583610523132749E-3</v>
      </c>
      <c r="L127" s="56">
        <v>3.8302590464670901E-3</v>
      </c>
      <c r="M127" s="56">
        <v>2.0159258139300475E-3</v>
      </c>
      <c r="N127" s="56">
        <v>5.4429996976111282E-3</v>
      </c>
      <c r="O127" s="56">
        <v>6.4005644592279006E-3</v>
      </c>
      <c r="P127" s="56">
        <v>2.8726942848503177E-3</v>
      </c>
      <c r="Q127" s="56">
        <v>2.771897994153815E-3</v>
      </c>
      <c r="R127" s="56">
        <v>4.5358330813426067E-3</v>
      </c>
      <c r="S127" s="56">
        <v>3.5278701743775829E-4</v>
      </c>
      <c r="T127" s="57">
        <v>3.8957766354198169E-2</v>
      </c>
    </row>
    <row r="128" spans="2:21" outlineLevel="1" x14ac:dyDescent="0.2">
      <c r="F128" s="60" t="str">
        <v>Bikes</v>
      </c>
      <c r="G128" s="60" t="str">
        <v>Cargo Bikes</v>
      </c>
      <c r="H128" s="56">
        <v>5.2918052615663746E-3</v>
      </c>
      <c r="I128" s="56">
        <v>2.3687128313678056E-3</v>
      </c>
      <c r="J128" s="56">
        <v>6.5517588952726542E-3</v>
      </c>
      <c r="K128" s="56">
        <v>5.6445922790041327E-3</v>
      </c>
      <c r="L128" s="56">
        <v>7.0053422034069149E-3</v>
      </c>
      <c r="M128" s="56">
        <v>4.6870275173873602E-3</v>
      </c>
      <c r="N128" s="56">
        <v>4.2334442092530995E-3</v>
      </c>
      <c r="O128" s="56">
        <v>9.3740550347747205E-3</v>
      </c>
      <c r="P128" s="56">
        <v>3.9310553371635923E-3</v>
      </c>
      <c r="Q128" s="56">
        <v>7.4589255115411757E-3</v>
      </c>
      <c r="R128" s="56">
        <v>1.0986795685918758E-2</v>
      </c>
      <c r="S128" s="56">
        <v>7.7109162382824311E-3</v>
      </c>
      <c r="T128" s="57">
        <v>7.5244431004939022E-2</v>
      </c>
    </row>
    <row r="129" spans="6:20" outlineLevel="1" x14ac:dyDescent="0.2">
      <c r="F129" s="60" t="str">
        <v>Bikes</v>
      </c>
      <c r="G129" s="60" t="str">
        <v>Mountain Bikes</v>
      </c>
      <c r="H129" s="56">
        <v>3.2254813022880757E-3</v>
      </c>
      <c r="I129" s="56">
        <v>6.0477774417901425E-3</v>
      </c>
      <c r="J129" s="56">
        <v>2.771897994153815E-3</v>
      </c>
      <c r="K129" s="56">
        <v>6.3501663138796488E-3</v>
      </c>
      <c r="L129" s="56">
        <v>4.2838423546013504E-3</v>
      </c>
      <c r="M129" s="56">
        <v>4.8886200987803647E-3</v>
      </c>
      <c r="N129" s="56">
        <v>3.326277592984578E-3</v>
      </c>
      <c r="O129" s="56">
        <v>8.2652958371131936E-3</v>
      </c>
      <c r="P129" s="56">
        <v>6.2997681685313979E-3</v>
      </c>
      <c r="Q129" s="56">
        <v>4.5862312266908576E-3</v>
      </c>
      <c r="R129" s="56">
        <v>6.7533514766656587E-3</v>
      </c>
      <c r="S129" s="56">
        <v>4.9390182441286156E-3</v>
      </c>
      <c r="T129" s="57">
        <v>6.1737728051607703E-2</v>
      </c>
    </row>
    <row r="130" spans="6:20" outlineLevel="1" x14ac:dyDescent="0.2">
      <c r="F130" s="60" t="str">
        <v>Bikes</v>
      </c>
      <c r="G130" s="60" t="str">
        <v>Road Bikes</v>
      </c>
      <c r="H130" s="56">
        <v>3.0742868662433222E-3</v>
      </c>
      <c r="I130" s="56">
        <v>2.7214998488055641E-3</v>
      </c>
      <c r="J130" s="56">
        <v>2.8222961395020663E-3</v>
      </c>
      <c r="K130" s="56">
        <v>9.4748513254712223E-3</v>
      </c>
      <c r="L130" s="56">
        <v>5.54379598830763E-4</v>
      </c>
      <c r="M130" s="56">
        <v>6.5013607499244024E-3</v>
      </c>
      <c r="N130" s="56">
        <v>5.0398145348251183E-3</v>
      </c>
      <c r="O130" s="56">
        <v>3.326277592984578E-3</v>
      </c>
      <c r="P130" s="56">
        <v>6.9045459127104122E-3</v>
      </c>
      <c r="Q130" s="56">
        <v>3.6790646104223365E-3</v>
      </c>
      <c r="R130" s="56">
        <v>4.3342404999496022E-3</v>
      </c>
      <c r="S130" s="56">
        <v>6.0477774417901425E-3</v>
      </c>
      <c r="T130" s="57">
        <v>5.4480395121459531E-2</v>
      </c>
    </row>
    <row r="131" spans="6:20" outlineLevel="1" x14ac:dyDescent="0.2">
      <c r="F131" s="60" t="str">
        <v>Bikes</v>
      </c>
      <c r="G131" s="60" t="str">
        <v>Touring Bikes</v>
      </c>
      <c r="H131" s="56">
        <v>4.2334442092530995E-3</v>
      </c>
      <c r="I131" s="56">
        <v>3.4270738836810807E-3</v>
      </c>
      <c r="J131" s="56">
        <v>4.031851627860095E-3</v>
      </c>
      <c r="K131" s="56">
        <v>4.6870275173873602E-3</v>
      </c>
      <c r="L131" s="56">
        <v>4.2838423546013504E-3</v>
      </c>
      <c r="M131" s="56">
        <v>3.9814534825118432E-3</v>
      </c>
      <c r="N131" s="56">
        <v>5.0398145348251183E-3</v>
      </c>
      <c r="O131" s="56">
        <v>6.7533514766656587E-3</v>
      </c>
      <c r="P131" s="56">
        <v>5.9469811510936398E-3</v>
      </c>
      <c r="Q131" s="56">
        <v>5.3422034069146255E-3</v>
      </c>
      <c r="R131" s="56">
        <v>6.4509626045761515E-3</v>
      </c>
      <c r="S131" s="56">
        <v>4.2334442092530995E-3</v>
      </c>
      <c r="T131" s="57">
        <v>5.8411450458623122E-2</v>
      </c>
    </row>
    <row r="132" spans="6:20" outlineLevel="1" x14ac:dyDescent="0.2">
      <c r="F132" s="60" t="str">
        <v>Clothing</v>
      </c>
      <c r="G132" s="60" t="str">
        <v>Bib-Shorts</v>
      </c>
      <c r="H132" s="56">
        <v>1.8647313778852939E-3</v>
      </c>
      <c r="I132" s="56">
        <v>1.915129523233545E-3</v>
      </c>
      <c r="J132" s="56">
        <v>3.4270738836810807E-3</v>
      </c>
      <c r="K132" s="56">
        <v>4.5862312266908576E-3</v>
      </c>
      <c r="L132" s="56">
        <v>1.7135369418405403E-3</v>
      </c>
      <c r="M132" s="56">
        <v>1.2095554883580285E-3</v>
      </c>
      <c r="N132" s="56">
        <v>3.0238887208950711E-4</v>
      </c>
      <c r="O132" s="56">
        <v>1.7639350871887915E-3</v>
      </c>
      <c r="P132" s="56">
        <v>1.5623425057957867E-3</v>
      </c>
      <c r="Q132" s="56">
        <v>2.3183146860195547E-3</v>
      </c>
      <c r="R132" s="56">
        <v>3.8302590464670901E-3</v>
      </c>
      <c r="S132" s="56">
        <v>1.8647313778852939E-3</v>
      </c>
      <c r="T132" s="57">
        <v>2.6358230017135369E-2</v>
      </c>
    </row>
    <row r="133" spans="6:20" outlineLevel="1" x14ac:dyDescent="0.2">
      <c r="F133" s="60" t="str">
        <v>Clothing</v>
      </c>
      <c r="G133" s="60" t="str">
        <v>Caps</v>
      </c>
      <c r="H133" s="56">
        <v>2.0159258139300475E-3</v>
      </c>
      <c r="I133" s="56">
        <v>4.8886200987803647E-3</v>
      </c>
      <c r="J133" s="56">
        <v>2.3183146860195547E-3</v>
      </c>
      <c r="K133" s="56">
        <v>9.5756476161677252E-4</v>
      </c>
      <c r="L133" s="56">
        <v>3.3766757383328293E-3</v>
      </c>
      <c r="M133" s="56">
        <v>3.6790646104223365E-3</v>
      </c>
      <c r="N133" s="56" t="str">
        <v/>
      </c>
      <c r="O133" s="56">
        <v>6.5517588952726535E-4</v>
      </c>
      <c r="P133" s="56">
        <v>1.1591573430097773E-3</v>
      </c>
      <c r="Q133" s="56">
        <v>5.3926015522628764E-3</v>
      </c>
      <c r="R133" s="56">
        <v>1.9655276685817962E-3</v>
      </c>
      <c r="S133" s="56">
        <v>4.5358330813426064E-4</v>
      </c>
      <c r="T133" s="57">
        <v>2.6862211470617882E-2</v>
      </c>
    </row>
    <row r="134" spans="6:20" outlineLevel="1" x14ac:dyDescent="0.2">
      <c r="F134" s="60" t="str">
        <v>Clothing</v>
      </c>
      <c r="G134" s="60" t="str">
        <v>Gloves</v>
      </c>
      <c r="H134" s="56">
        <v>4.031851627860095E-3</v>
      </c>
      <c r="I134" s="56">
        <v>9.9788327789537348E-3</v>
      </c>
      <c r="J134" s="56">
        <v>2.9230924301985686E-3</v>
      </c>
      <c r="K134" s="56">
        <v>2.3183146860195547E-3</v>
      </c>
      <c r="L134" s="56" t="str">
        <v/>
      </c>
      <c r="M134" s="56">
        <v>1.9655276685817962E-3</v>
      </c>
      <c r="N134" s="56">
        <v>1.0079629069650238E-3</v>
      </c>
      <c r="O134" s="56">
        <v>5.3926015522628764E-3</v>
      </c>
      <c r="P134" s="56">
        <v>2.4695091220643078E-3</v>
      </c>
      <c r="Q134" s="56" t="str">
        <v/>
      </c>
      <c r="R134" s="56">
        <v>2.2679165406713033E-3</v>
      </c>
      <c r="S134" s="56">
        <v>4.1326479185565968E-3</v>
      </c>
      <c r="T134" s="57">
        <v>3.6488257232133857E-2</v>
      </c>
    </row>
    <row r="135" spans="6:20" outlineLevel="1" x14ac:dyDescent="0.2">
      <c r="F135" s="60" t="str">
        <v>Clothing</v>
      </c>
      <c r="G135" s="60" t="str">
        <v>Jerseys</v>
      </c>
      <c r="H135" s="56">
        <v>7.5597218022376781E-4</v>
      </c>
      <c r="I135" s="56">
        <v>2.4695091220643078E-3</v>
      </c>
      <c r="J135" s="56" t="str">
        <v/>
      </c>
      <c r="K135" s="56">
        <v>6.6021570406209051E-3</v>
      </c>
      <c r="L135" s="56">
        <v>4.7878238080838629E-3</v>
      </c>
      <c r="M135" s="56">
        <v>5.0902126801733692E-3</v>
      </c>
      <c r="N135" s="56">
        <v>4.6366293720391093E-3</v>
      </c>
      <c r="O135" s="56">
        <v>3.7294627557705878E-3</v>
      </c>
      <c r="P135" s="56">
        <v>5.0398145348251183E-3</v>
      </c>
      <c r="Q135" s="56">
        <v>5.0398145348251183E-5</v>
      </c>
      <c r="R135" s="56">
        <v>2.7214998488055641E-3</v>
      </c>
      <c r="S135" s="56">
        <v>3.9310553371635923E-3</v>
      </c>
      <c r="T135" s="57">
        <v>3.9814534825118437E-2</v>
      </c>
    </row>
    <row r="136" spans="6:20" outlineLevel="1" x14ac:dyDescent="0.2">
      <c r="F136" s="60" t="str">
        <v>Clothing</v>
      </c>
      <c r="G136" s="60" t="str">
        <v>Shorts</v>
      </c>
      <c r="H136" s="56">
        <v>2.9230924301985686E-3</v>
      </c>
      <c r="I136" s="56">
        <v>5.7957867150488862E-3</v>
      </c>
      <c r="J136" s="56">
        <v>5.54379598830763E-4</v>
      </c>
      <c r="K136" s="56">
        <v>6.0477774417901423E-4</v>
      </c>
      <c r="L136" s="56">
        <v>1.5119443604475356E-3</v>
      </c>
      <c r="M136" s="56">
        <v>3.4774720290293316E-3</v>
      </c>
      <c r="N136" s="56">
        <v>2.7214998488055641E-3</v>
      </c>
      <c r="O136" s="56">
        <v>7.8621106743271846E-3</v>
      </c>
      <c r="P136" s="56">
        <v>1.9655276685817962E-3</v>
      </c>
      <c r="Q136" s="56">
        <v>3.1750831569398244E-3</v>
      </c>
      <c r="R136" s="56">
        <v>9.0716661626852129E-4</v>
      </c>
      <c r="S136" s="56">
        <v>2.2679165406713033E-3</v>
      </c>
      <c r="T136" s="57">
        <v>3.3766757383328294E-2</v>
      </c>
    </row>
    <row r="137" spans="6:20" outlineLevel="1" x14ac:dyDescent="0.2">
      <c r="F137" s="60" t="str">
        <v>Clothing</v>
      </c>
      <c r="G137" s="60" t="str">
        <v>Socks</v>
      </c>
      <c r="H137" s="56">
        <v>4.2838423546013504E-3</v>
      </c>
      <c r="I137" s="56">
        <v>2.0159258139300475E-3</v>
      </c>
      <c r="J137" s="56">
        <v>5.0398145348251183E-3</v>
      </c>
      <c r="K137" s="56">
        <v>2.771897994153815E-3</v>
      </c>
      <c r="L137" s="56">
        <v>1.3103517790545307E-3</v>
      </c>
      <c r="M137" s="56">
        <v>1.1591573430097773E-3</v>
      </c>
      <c r="N137" s="56">
        <v>1.3103517790545307E-3</v>
      </c>
      <c r="O137" s="56">
        <v>2.5703054127608105E-3</v>
      </c>
      <c r="P137" s="56">
        <v>5.9973792964418907E-3</v>
      </c>
      <c r="Q137" s="56">
        <v>2.2679165406713033E-3</v>
      </c>
      <c r="R137" s="56">
        <v>2.0159258139300473E-4</v>
      </c>
      <c r="S137" s="56">
        <v>6.5517588952726535E-4</v>
      </c>
      <c r="T137" s="57">
        <v>2.9583711319423445E-2</v>
      </c>
    </row>
    <row r="138" spans="6:20" outlineLevel="1" x14ac:dyDescent="0.2">
      <c r="F138" s="60" t="str">
        <v>Clothing</v>
      </c>
      <c r="G138" s="60" t="str">
        <v>Tights</v>
      </c>
      <c r="H138" s="56">
        <v>1.0079629069650238E-3</v>
      </c>
      <c r="I138" s="56" t="str">
        <v/>
      </c>
      <c r="J138" s="56">
        <v>5.8461848603971371E-3</v>
      </c>
      <c r="K138" s="56">
        <v>2.3183146860195547E-3</v>
      </c>
      <c r="L138" s="56">
        <v>2.9230924301985686E-3</v>
      </c>
      <c r="M138" s="56">
        <v>3.326277592984578E-3</v>
      </c>
      <c r="N138" s="56">
        <v>1.360749924402782E-3</v>
      </c>
      <c r="O138" s="56">
        <v>5.5941941336558818E-3</v>
      </c>
      <c r="P138" s="56">
        <v>5.0398145348251183E-3</v>
      </c>
      <c r="Q138" s="56">
        <v>1.5119443604475356E-3</v>
      </c>
      <c r="R138" s="56">
        <v>1.7639350871887915E-3</v>
      </c>
      <c r="S138" s="56">
        <v>1.915129523233545E-3</v>
      </c>
      <c r="T138" s="57">
        <v>3.2607600040318513E-2</v>
      </c>
    </row>
    <row r="139" spans="6:20" outlineLevel="1" x14ac:dyDescent="0.2">
      <c r="F139" s="60" t="str">
        <v>Clothing</v>
      </c>
      <c r="G139" s="60" t="str">
        <v>Vests</v>
      </c>
      <c r="H139" s="56">
        <v>3.0742868662433222E-3</v>
      </c>
      <c r="I139" s="56">
        <v>2.8222961395020663E-3</v>
      </c>
      <c r="J139" s="56">
        <v>2.0159258139300473E-4</v>
      </c>
      <c r="K139" s="56">
        <v>1.8647313778852939E-3</v>
      </c>
      <c r="L139" s="56">
        <v>5.4933978429593791E-3</v>
      </c>
      <c r="M139" s="56">
        <v>2.0663239592782984E-3</v>
      </c>
      <c r="N139" s="56">
        <v>3.4774720290293316E-3</v>
      </c>
      <c r="O139" s="56">
        <v>2.0159258139300475E-3</v>
      </c>
      <c r="P139" s="56">
        <v>4.5358330813426064E-4</v>
      </c>
      <c r="Q139" s="56">
        <v>2.3183146860195547E-3</v>
      </c>
      <c r="R139" s="56">
        <v>3.0238887208950713E-3</v>
      </c>
      <c r="S139" s="56">
        <v>4.5862312266908576E-3</v>
      </c>
      <c r="T139" s="57">
        <v>3.1398044551960491E-2</v>
      </c>
    </row>
    <row r="140" spans="6:20" outlineLevel="1" x14ac:dyDescent="0.2">
      <c r="F140" s="60" t="str">
        <v>Components</v>
      </c>
      <c r="G140" s="60" t="str">
        <v>Bottom Brackets</v>
      </c>
      <c r="H140" s="56">
        <v>5.6949904243523836E-3</v>
      </c>
      <c r="I140" s="56">
        <v>2.6711017034573127E-3</v>
      </c>
      <c r="J140" s="56">
        <v>2.2679165406713033E-3</v>
      </c>
      <c r="K140" s="56">
        <v>2.6711017034573127E-3</v>
      </c>
      <c r="L140" s="56">
        <v>1.915129523233545E-3</v>
      </c>
      <c r="M140" s="56" t="str">
        <v/>
      </c>
      <c r="N140" s="56">
        <v>2.8726942848503177E-3</v>
      </c>
      <c r="O140" s="56">
        <v>3.5782683197258342E-3</v>
      </c>
      <c r="P140" s="56" t="str">
        <v/>
      </c>
      <c r="Q140" s="56">
        <v>3.0742868662433222E-3</v>
      </c>
      <c r="R140" s="56">
        <v>1.915129523233545E-3</v>
      </c>
      <c r="S140" s="56">
        <v>3.5782683197258342E-3</v>
      </c>
      <c r="T140" s="57">
        <v>3.023888720895071E-2</v>
      </c>
    </row>
    <row r="141" spans="6:20" outlineLevel="1" x14ac:dyDescent="0.2">
      <c r="F141" s="60" t="str">
        <v>Components</v>
      </c>
      <c r="G141" s="60" t="str">
        <v>Brakes</v>
      </c>
      <c r="H141" s="56">
        <v>2.4695091220643078E-3</v>
      </c>
      <c r="I141" s="56">
        <v>3.0742868662433222E-3</v>
      </c>
      <c r="J141" s="56" t="str">
        <v/>
      </c>
      <c r="K141" s="56">
        <v>1.663138796492289E-3</v>
      </c>
      <c r="L141" s="56">
        <v>5.6949904243523836E-3</v>
      </c>
      <c r="M141" s="56" t="str">
        <v/>
      </c>
      <c r="N141" s="56">
        <v>5.0902126801733692E-3</v>
      </c>
      <c r="O141" s="56">
        <v>5.54379598830763E-4</v>
      </c>
      <c r="P141" s="56">
        <v>2.3183146860195547E-3</v>
      </c>
      <c r="Q141" s="56">
        <v>6.5517588952726535E-4</v>
      </c>
      <c r="R141" s="56">
        <v>2.7214998488055641E-3</v>
      </c>
      <c r="S141" s="56">
        <v>2.5199072674125592E-3</v>
      </c>
      <c r="T141" s="57">
        <v>2.676141517992138E-2</v>
      </c>
    </row>
    <row r="142" spans="6:20" outlineLevel="1" x14ac:dyDescent="0.2">
      <c r="F142" s="60" t="str">
        <v>Components</v>
      </c>
      <c r="G142" s="60" t="str">
        <v>Chains</v>
      </c>
      <c r="H142" s="56">
        <v>1.7135369418405403E-3</v>
      </c>
      <c r="I142" s="56">
        <v>3.5278701743775829E-3</v>
      </c>
      <c r="J142" s="56">
        <v>3.0238887208950711E-4</v>
      </c>
      <c r="K142" s="56">
        <v>2.771897994153815E-3</v>
      </c>
      <c r="L142" s="56">
        <v>9.5756476161677252E-4</v>
      </c>
      <c r="M142" s="56">
        <v>1.5119443604475356E-3</v>
      </c>
      <c r="N142" s="56">
        <v>3.6286664650740852E-3</v>
      </c>
      <c r="O142" s="56">
        <v>3.1750831569398244E-3</v>
      </c>
      <c r="P142" s="56">
        <v>4.8382219534321138E-3</v>
      </c>
      <c r="Q142" s="56">
        <v>2.8222961395020663E-3</v>
      </c>
      <c r="R142" s="56">
        <v>4.031851627860095E-3</v>
      </c>
      <c r="S142" s="56">
        <v>3.4774720290293316E-3</v>
      </c>
      <c r="T142" s="57">
        <v>3.2758794476363269E-2</v>
      </c>
    </row>
    <row r="143" spans="6:20" outlineLevel="1" x14ac:dyDescent="0.2">
      <c r="F143" s="60" t="str">
        <v>Components</v>
      </c>
      <c r="G143" s="60" t="str">
        <v>Handlebars</v>
      </c>
      <c r="H143" s="56">
        <v>6.3501663138796488E-3</v>
      </c>
      <c r="I143" s="56">
        <v>7.9629069650236865E-3</v>
      </c>
      <c r="J143" s="56">
        <v>3.9310553371635923E-3</v>
      </c>
      <c r="K143" s="56">
        <v>2.217518395323052E-3</v>
      </c>
      <c r="L143" s="56">
        <v>2.1671202499748011E-3</v>
      </c>
      <c r="M143" s="56">
        <v>5.7957867150488862E-3</v>
      </c>
      <c r="N143" s="56">
        <v>4.2334442092530995E-3</v>
      </c>
      <c r="O143" s="56">
        <v>1.6127406511440379E-3</v>
      </c>
      <c r="P143" s="56">
        <v>1.2095554883580285E-3</v>
      </c>
      <c r="Q143" s="56">
        <v>2.3183146860195547E-3</v>
      </c>
      <c r="R143" s="56">
        <v>3.2758794476363271E-3</v>
      </c>
      <c r="S143" s="56">
        <v>2.0663239592782984E-3</v>
      </c>
      <c r="T143" s="57">
        <v>4.3140812418103011E-2</v>
      </c>
    </row>
    <row r="144" spans="6:20" outlineLevel="1" x14ac:dyDescent="0.2">
      <c r="F144" s="60" t="str">
        <v>Components</v>
      </c>
      <c r="G144" s="60" t="str">
        <v>Pedals</v>
      </c>
      <c r="H144" s="56">
        <v>1.0079629069650237E-4</v>
      </c>
      <c r="I144" s="56">
        <v>5.140610825521621E-3</v>
      </c>
      <c r="J144" s="56">
        <v>1.663138796492289E-3</v>
      </c>
      <c r="K144" s="56">
        <v>4.2334442092530995E-3</v>
      </c>
      <c r="L144" s="56">
        <v>3.5782683197258342E-3</v>
      </c>
      <c r="M144" s="56">
        <v>2.9230924301985686E-3</v>
      </c>
      <c r="N144" s="56">
        <v>1.3103517790545307E-3</v>
      </c>
      <c r="O144" s="56">
        <v>1.915129523233545E-3</v>
      </c>
      <c r="P144" s="56">
        <v>6.7029533313174077E-3</v>
      </c>
      <c r="Q144" s="56">
        <v>9.5252494708194732E-3</v>
      </c>
      <c r="R144" s="56">
        <v>2.2679165406713033E-3</v>
      </c>
      <c r="S144" s="56">
        <v>4.9390182441286156E-3</v>
      </c>
      <c r="T144" s="57">
        <v>4.4299969761112792E-2</v>
      </c>
    </row>
    <row r="145" spans="2:21" outlineLevel="1" x14ac:dyDescent="0.2">
      <c r="F145" s="60" t="str">
        <v>Components</v>
      </c>
      <c r="G145" s="60" t="str">
        <v>Saddles</v>
      </c>
      <c r="H145" s="56">
        <v>2.5703054127608105E-3</v>
      </c>
      <c r="I145" s="56">
        <v>5.4429996976111282E-3</v>
      </c>
      <c r="J145" s="56">
        <v>2.1671202499748011E-3</v>
      </c>
      <c r="K145" s="56">
        <v>8.0637032557201894E-4</v>
      </c>
      <c r="L145" s="56">
        <v>2.1671202499748011E-3</v>
      </c>
      <c r="M145" s="56">
        <v>2.2679165406713033E-3</v>
      </c>
      <c r="N145" s="56">
        <v>1.9655276685817962E-3</v>
      </c>
      <c r="O145" s="56">
        <v>2.8726942848503177E-3</v>
      </c>
      <c r="P145" s="56">
        <v>4.2838423546013504E-3</v>
      </c>
      <c r="Q145" s="56">
        <v>5.5941941336558818E-3</v>
      </c>
      <c r="R145" s="56" t="str">
        <v/>
      </c>
      <c r="S145" s="56">
        <v>2.4695091220643078E-3</v>
      </c>
      <c r="T145" s="57">
        <v>3.2607600040318513E-2</v>
      </c>
    </row>
    <row r="146" spans="2:21" outlineLevel="1" x14ac:dyDescent="0.2">
      <c r="F146" s="60" t="str">
        <v>Components</v>
      </c>
      <c r="G146" s="60" t="str">
        <v>Wheels</v>
      </c>
      <c r="H146" s="56">
        <v>7.5597218022376775E-3</v>
      </c>
      <c r="I146" s="56">
        <v>3.4270738836810807E-3</v>
      </c>
      <c r="J146" s="56">
        <v>6.0981755871383934E-3</v>
      </c>
      <c r="K146" s="56" t="str">
        <v/>
      </c>
      <c r="L146" s="56">
        <v>1.0079629069650237E-4</v>
      </c>
      <c r="M146" s="56">
        <v>4.031851627860095E-3</v>
      </c>
      <c r="N146" s="56">
        <v>4.0822497732083459E-3</v>
      </c>
      <c r="O146" s="56">
        <v>1.7639350871887915E-3</v>
      </c>
      <c r="P146" s="56">
        <v>3.880657191815341E-3</v>
      </c>
      <c r="Q146" s="56">
        <v>3.2254813022880757E-3</v>
      </c>
      <c r="R146" s="56">
        <v>4.3342404999496022E-3</v>
      </c>
      <c r="S146" s="56">
        <v>2.5199072674125594E-4</v>
      </c>
      <c r="T146" s="57">
        <v>3.8756173772805158E-2</v>
      </c>
    </row>
    <row r="147" spans="2:21" outlineLevel="1" x14ac:dyDescent="0.2">
      <c r="F147" s="58" t="str">
        <v>Total</v>
      </c>
      <c r="G147" s="58" t="str">
        <v/>
      </c>
      <c r="H147" s="57">
        <v>9.3891744783791961E-2</v>
      </c>
      <c r="I147" s="57">
        <v>9.3589355911702449E-2</v>
      </c>
      <c r="J147" s="57">
        <v>7.5294829150287276E-2</v>
      </c>
      <c r="K147" s="57">
        <v>8.8146356214091323E-2</v>
      </c>
      <c r="L147" s="57">
        <v>7.6353190202600549E-2</v>
      </c>
      <c r="M147" s="57">
        <v>7.4387662534018753E-2</v>
      </c>
      <c r="N147" s="57">
        <v>7.2825320028222965E-2</v>
      </c>
      <c r="O147" s="57">
        <v>9.0515069045459126E-2</v>
      </c>
      <c r="P147" s="57">
        <v>8.6029634109464778E-2</v>
      </c>
      <c r="Q147" s="57">
        <v>8.5878439673420015E-2</v>
      </c>
      <c r="R147" s="57">
        <v>7.7461949400262076E-2</v>
      </c>
      <c r="S147" s="57">
        <v>8.5626448946678757E-2</v>
      </c>
      <c r="T147" s="57">
        <v>1</v>
      </c>
    </row>
    <row r="148" spans="2:21" outlineLevel="1" x14ac:dyDescent="0.2"/>
    <row r="149" spans="2:21" outlineLevel="1" x14ac:dyDescent="0.2"/>
    <row r="150" spans="2:21" ht="16.5" thickBot="1" x14ac:dyDescent="0.3">
      <c r="B150" s="40">
        <f>MAX($B$5:$B149)+1</f>
        <v>5</v>
      </c>
      <c r="C150" s="2" t="s">
        <v>119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2.75" outlineLevel="1" thickTop="1" x14ac:dyDescent="0.2"/>
    <row r="152" spans="2:21" ht="16.5" outlineLevel="1" x14ac:dyDescent="0.25">
      <c r="C152" s="3" t="s">
        <v>114</v>
      </c>
    </row>
    <row r="153" spans="2:21" outlineLevel="1" x14ac:dyDescent="0.2"/>
    <row r="154" spans="2:21" ht="15" outlineLevel="1" x14ac:dyDescent="0.25">
      <c r="D154" s="4" t="str">
        <f>C150</f>
        <v>Parent Column Totals (Relative Value 3)</v>
      </c>
    </row>
    <row r="155" spans="2:21" outlineLevel="1" x14ac:dyDescent="0.2"/>
    <row r="156" spans="2:21" ht="15" outlineLevel="1" x14ac:dyDescent="0.25">
      <c r="F156" s="23" t="str" cm="1">
        <f t="array" ref="F156:T183">_xlfn.PIVOTBY(Data[[Category]:[Item]],Data[[Year]:[Quarter]],Data[Sales],_xleta.PERCENTOF,,,,,,,3)</f>
        <v/>
      </c>
      <c r="G156" s="23" t="str">
        <v/>
      </c>
      <c r="H156" s="13">
        <v>2022</v>
      </c>
      <c r="I156" s="13">
        <v>2022</v>
      </c>
      <c r="J156" s="13">
        <v>2022</v>
      </c>
      <c r="K156" s="13">
        <v>2022</v>
      </c>
      <c r="L156" s="13">
        <v>2023</v>
      </c>
      <c r="M156" s="13">
        <v>2023</v>
      </c>
      <c r="N156" s="13">
        <v>2023</v>
      </c>
      <c r="O156" s="13">
        <v>2023</v>
      </c>
      <c r="P156" s="13">
        <v>2024</v>
      </c>
      <c r="Q156" s="13">
        <v>2024</v>
      </c>
      <c r="R156" s="13">
        <v>2024</v>
      </c>
      <c r="S156" s="13">
        <v>2024</v>
      </c>
      <c r="T156" s="59" t="str">
        <v>Total</v>
      </c>
    </row>
    <row r="157" spans="2:21" ht="15" outlineLevel="1" x14ac:dyDescent="0.25">
      <c r="F157" s="23" t="str">
        <v/>
      </c>
      <c r="G157" s="23" t="str">
        <v/>
      </c>
      <c r="H157" s="13" t="str">
        <v>Q1</v>
      </c>
      <c r="I157" s="13" t="str">
        <v>Q2</v>
      </c>
      <c r="J157" s="13" t="str">
        <v>Q3</v>
      </c>
      <c r="K157" s="13" t="str">
        <v>Q4</v>
      </c>
      <c r="L157" s="13" t="str">
        <v>Q1</v>
      </c>
      <c r="M157" s="13" t="str">
        <v>Q2</v>
      </c>
      <c r="N157" s="13" t="str">
        <v>Q3</v>
      </c>
      <c r="O157" s="13" t="str">
        <v>Q4</v>
      </c>
      <c r="P157" s="13" t="str">
        <v>Q1</v>
      </c>
      <c r="Q157" s="13" t="str">
        <v>Q2</v>
      </c>
      <c r="R157" s="13" t="str">
        <v>Q3</v>
      </c>
      <c r="S157" s="13" t="str">
        <v>Q4</v>
      </c>
      <c r="T157" s="59" t="str">
        <v/>
      </c>
    </row>
    <row r="158" spans="2:21" outlineLevel="1" x14ac:dyDescent="0.2">
      <c r="F158" s="60" t="str">
        <v>Accessories</v>
      </c>
      <c r="G158" s="60" t="str">
        <v>Bike Racks</v>
      </c>
      <c r="H158" s="56">
        <v>0.59050445103857563</v>
      </c>
      <c r="I158" s="56">
        <v>0.26706231454005935</v>
      </c>
      <c r="J158" s="56">
        <v>0.12462908011869436</v>
      </c>
      <c r="K158" s="56">
        <v>1.7804154302670624E-2</v>
      </c>
      <c r="L158" s="56">
        <v>0.14723926380368099</v>
      </c>
      <c r="M158" s="56">
        <v>0.2822085889570552</v>
      </c>
      <c r="N158" s="56" t="str">
        <v/>
      </c>
      <c r="O158" s="56">
        <v>0.57055214723926384</v>
      </c>
      <c r="P158" s="56">
        <v>6.4220183486238536E-2</v>
      </c>
      <c r="Q158" s="56">
        <v>0.25993883792048927</v>
      </c>
      <c r="R158" s="56">
        <v>9.480122324159021E-2</v>
      </c>
      <c r="S158" s="56">
        <v>0.58103975535168195</v>
      </c>
      <c r="T158" s="57">
        <v>1</v>
      </c>
    </row>
    <row r="159" spans="2:21" outlineLevel="1" x14ac:dyDescent="0.2">
      <c r="F159" s="60" t="str">
        <v>Accessories</v>
      </c>
      <c r="G159" s="60" t="str">
        <v>Helmets</v>
      </c>
      <c r="H159" s="56">
        <v>0.21522309711286089</v>
      </c>
      <c r="I159" s="56">
        <v>9.9737532808398949E-2</v>
      </c>
      <c r="J159" s="56">
        <v>0.17322834645669291</v>
      </c>
      <c r="K159" s="56">
        <v>0.51181102362204722</v>
      </c>
      <c r="L159" s="56">
        <v>0.10165484633569739</v>
      </c>
      <c r="M159" s="56">
        <v>0.35933806146572106</v>
      </c>
      <c r="N159" s="56">
        <v>0.37115839243498816</v>
      </c>
      <c r="O159" s="56">
        <v>0.16784869976359337</v>
      </c>
      <c r="P159" s="56">
        <v>8.4985835694050993E-2</v>
      </c>
      <c r="Q159" s="56">
        <v>0.21813031161473087</v>
      </c>
      <c r="R159" s="56">
        <v>0.20396600566572237</v>
      </c>
      <c r="S159" s="56">
        <v>0.49291784702549574</v>
      </c>
      <c r="T159" s="57">
        <v>1</v>
      </c>
    </row>
    <row r="160" spans="2:21" outlineLevel="1" x14ac:dyDescent="0.2">
      <c r="F160" s="60" t="str">
        <v>Accessories</v>
      </c>
      <c r="G160" s="60" t="str">
        <v>Lights</v>
      </c>
      <c r="H160" s="56">
        <v>0.37151702786377711</v>
      </c>
      <c r="I160" s="56">
        <v>0.15789473684210525</v>
      </c>
      <c r="J160" s="56">
        <v>0.29411764705882354</v>
      </c>
      <c r="K160" s="56">
        <v>0.17647058823529413</v>
      </c>
      <c r="L160" s="56">
        <v>0.41052631578947368</v>
      </c>
      <c r="M160" s="56">
        <v>8.4210526315789472E-2</v>
      </c>
      <c r="N160" s="56">
        <v>0.32105263157894737</v>
      </c>
      <c r="O160" s="56">
        <v>0.18421052631578946</v>
      </c>
      <c r="P160" s="56">
        <v>0.25735294117647056</v>
      </c>
      <c r="Q160" s="56">
        <v>0.49264705882352944</v>
      </c>
      <c r="R160" s="56">
        <v>0.16176470588235295</v>
      </c>
      <c r="S160" s="56">
        <v>8.8235294117647065E-2</v>
      </c>
      <c r="T160" s="57">
        <v>1</v>
      </c>
    </row>
    <row r="161" spans="6:20" outlineLevel="1" x14ac:dyDescent="0.2">
      <c r="F161" s="60" t="str">
        <v>Accessories</v>
      </c>
      <c r="G161" s="60" t="str">
        <v>Locks</v>
      </c>
      <c r="H161" s="56">
        <v>0.22248243559718969</v>
      </c>
      <c r="I161" s="56">
        <v>0.17330210772833723</v>
      </c>
      <c r="J161" s="56">
        <v>0.10070257611241218</v>
      </c>
      <c r="K161" s="56">
        <v>0.50351288056206089</v>
      </c>
      <c r="L161" s="56">
        <v>0.34814814814814815</v>
      </c>
      <c r="M161" s="56">
        <v>0.42962962962962964</v>
      </c>
      <c r="N161" s="56">
        <v>0.1111111111111111</v>
      </c>
      <c r="O161" s="56">
        <v>0.1111111111111111</v>
      </c>
      <c r="P161" s="56">
        <v>0.34810126582278483</v>
      </c>
      <c r="Q161" s="56">
        <v>0.39240506329113922</v>
      </c>
      <c r="R161" s="56">
        <v>0.14556962025316456</v>
      </c>
      <c r="S161" s="56">
        <v>0.11392405063291139</v>
      </c>
      <c r="T161" s="57">
        <v>1</v>
      </c>
    </row>
    <row r="162" spans="6:20" outlineLevel="1" x14ac:dyDescent="0.2">
      <c r="F162" s="60" t="str">
        <v>Accessories</v>
      </c>
      <c r="G162" s="60" t="str">
        <v>Pumps</v>
      </c>
      <c r="H162" s="56">
        <v>0.12598425196850394</v>
      </c>
      <c r="I162" s="56">
        <v>0.27165354330708663</v>
      </c>
      <c r="J162" s="56">
        <v>0.547244094488189</v>
      </c>
      <c r="K162" s="56">
        <v>5.5118110236220472E-2</v>
      </c>
      <c r="L162" s="56">
        <v>0.93229166666666663</v>
      </c>
      <c r="M162" s="56">
        <v>1.0416666666666666E-2</v>
      </c>
      <c r="N162" s="56" t="str">
        <v/>
      </c>
      <c r="O162" s="56">
        <v>5.7291666666666664E-2</v>
      </c>
      <c r="P162" s="56">
        <v>0.42402826855123676</v>
      </c>
      <c r="Q162" s="56">
        <v>0.21908127208480566</v>
      </c>
      <c r="R162" s="56">
        <v>0.12014134275618374</v>
      </c>
      <c r="S162" s="56">
        <v>0.23674911660777384</v>
      </c>
      <c r="T162" s="57">
        <v>1</v>
      </c>
    </row>
    <row r="163" spans="6:20" outlineLevel="1" x14ac:dyDescent="0.2">
      <c r="F163" s="60" t="str">
        <v>Accessories</v>
      </c>
      <c r="G163" s="60" t="str">
        <v>Tyres and Tubes</v>
      </c>
      <c r="H163" s="56">
        <v>0.46948356807511737</v>
      </c>
      <c r="I163" s="56">
        <v>0.15492957746478872</v>
      </c>
      <c r="J163" s="56">
        <v>0.27699530516431925</v>
      </c>
      <c r="K163" s="56">
        <v>9.8591549295774641E-2</v>
      </c>
      <c r="L163" s="56">
        <v>0.21652421652421652</v>
      </c>
      <c r="M163" s="56">
        <v>0.11396011396011396</v>
      </c>
      <c r="N163" s="56">
        <v>0.30769230769230771</v>
      </c>
      <c r="O163" s="56">
        <v>0.36182336182336183</v>
      </c>
      <c r="P163" s="56">
        <v>0.27272727272727271</v>
      </c>
      <c r="Q163" s="56">
        <v>0.26315789473684209</v>
      </c>
      <c r="R163" s="56">
        <v>0.43062200956937802</v>
      </c>
      <c r="S163" s="56">
        <v>3.3492822966507178E-2</v>
      </c>
      <c r="T163" s="57">
        <v>1</v>
      </c>
    </row>
    <row r="164" spans="6:20" outlineLevel="1" x14ac:dyDescent="0.2">
      <c r="F164" s="60" t="str">
        <v>Bikes</v>
      </c>
      <c r="G164" s="60" t="str">
        <v>Cargo Bikes</v>
      </c>
      <c r="H164" s="56">
        <v>0.26649746192893403</v>
      </c>
      <c r="I164" s="56">
        <v>0.11928934010152284</v>
      </c>
      <c r="J164" s="56">
        <v>0.32994923857868019</v>
      </c>
      <c r="K164" s="56">
        <v>0.28426395939086296</v>
      </c>
      <c r="L164" s="56">
        <v>0.27689243027888444</v>
      </c>
      <c r="M164" s="56">
        <v>0.1852589641434263</v>
      </c>
      <c r="N164" s="56">
        <v>0.16733067729083664</v>
      </c>
      <c r="O164" s="56">
        <v>0.37051792828685259</v>
      </c>
      <c r="P164" s="56">
        <v>0.1306532663316583</v>
      </c>
      <c r="Q164" s="56">
        <v>0.24790619765494137</v>
      </c>
      <c r="R164" s="56">
        <v>0.36515912897822445</v>
      </c>
      <c r="S164" s="56">
        <v>0.25628140703517588</v>
      </c>
      <c r="T164" s="57">
        <v>1</v>
      </c>
    </row>
    <row r="165" spans="6:20" outlineLevel="1" x14ac:dyDescent="0.2">
      <c r="F165" s="60" t="str">
        <v>Bikes</v>
      </c>
      <c r="G165" s="60" t="str">
        <v>Mountain Bikes</v>
      </c>
      <c r="H165" s="56">
        <v>0.17534246575342466</v>
      </c>
      <c r="I165" s="56">
        <v>0.32876712328767121</v>
      </c>
      <c r="J165" s="56">
        <v>0.15068493150684931</v>
      </c>
      <c r="K165" s="56">
        <v>0.34520547945205482</v>
      </c>
      <c r="L165" s="56">
        <v>0.20631067961165048</v>
      </c>
      <c r="M165" s="56">
        <v>0.2354368932038835</v>
      </c>
      <c r="N165" s="56">
        <v>0.16019417475728157</v>
      </c>
      <c r="O165" s="56">
        <v>0.39805825242718446</v>
      </c>
      <c r="P165" s="56">
        <v>0.27901785714285715</v>
      </c>
      <c r="Q165" s="56">
        <v>0.203125</v>
      </c>
      <c r="R165" s="56">
        <v>0.29910714285714285</v>
      </c>
      <c r="S165" s="56">
        <v>0.21875</v>
      </c>
      <c r="T165" s="57">
        <v>1</v>
      </c>
    </row>
    <row r="166" spans="6:20" outlineLevel="1" x14ac:dyDescent="0.2">
      <c r="F166" s="60" t="str">
        <v>Bikes</v>
      </c>
      <c r="G166" s="60" t="str">
        <v>Road Bikes</v>
      </c>
      <c r="H166" s="56">
        <v>0.16991643454038996</v>
      </c>
      <c r="I166" s="56">
        <v>0.15041782729805014</v>
      </c>
      <c r="J166" s="56">
        <v>0.15598885793871867</v>
      </c>
      <c r="K166" s="56">
        <v>0.5236768802228412</v>
      </c>
      <c r="L166" s="56">
        <v>3.5947712418300651E-2</v>
      </c>
      <c r="M166" s="56">
        <v>0.42156862745098039</v>
      </c>
      <c r="N166" s="56">
        <v>0.32679738562091504</v>
      </c>
      <c r="O166" s="56">
        <v>0.21568627450980393</v>
      </c>
      <c r="P166" s="56">
        <v>0.32932692307692307</v>
      </c>
      <c r="Q166" s="56">
        <v>0.17548076923076922</v>
      </c>
      <c r="R166" s="56">
        <v>0.20673076923076922</v>
      </c>
      <c r="S166" s="56">
        <v>0.28846153846153844</v>
      </c>
      <c r="T166" s="57">
        <v>1</v>
      </c>
    </row>
    <row r="167" spans="6:20" outlineLevel="1" x14ac:dyDescent="0.2">
      <c r="F167" s="60" t="str">
        <v>Bikes</v>
      </c>
      <c r="G167" s="60" t="str">
        <v>Touring Bikes</v>
      </c>
      <c r="H167" s="56">
        <v>0.25846153846153846</v>
      </c>
      <c r="I167" s="56">
        <v>0.20923076923076922</v>
      </c>
      <c r="J167" s="56">
        <v>0.24615384615384617</v>
      </c>
      <c r="K167" s="56">
        <v>0.28615384615384615</v>
      </c>
      <c r="L167" s="56">
        <v>0.21356783919597991</v>
      </c>
      <c r="M167" s="56">
        <v>0.19849246231155779</v>
      </c>
      <c r="N167" s="56">
        <v>0.25125628140703515</v>
      </c>
      <c r="O167" s="56">
        <v>0.33668341708542715</v>
      </c>
      <c r="P167" s="56">
        <v>0.27064220183486237</v>
      </c>
      <c r="Q167" s="56">
        <v>0.24311926605504589</v>
      </c>
      <c r="R167" s="56">
        <v>0.29357798165137616</v>
      </c>
      <c r="S167" s="56">
        <v>0.19266055045871561</v>
      </c>
      <c r="T167" s="57">
        <v>1</v>
      </c>
    </row>
    <row r="168" spans="6:20" outlineLevel="1" x14ac:dyDescent="0.2">
      <c r="F168" s="60" t="str">
        <v>Clothing</v>
      </c>
      <c r="G168" s="60" t="str">
        <v>Bib-Shorts</v>
      </c>
      <c r="H168" s="56">
        <v>0.15811965811965811</v>
      </c>
      <c r="I168" s="56">
        <v>0.1623931623931624</v>
      </c>
      <c r="J168" s="56">
        <v>0.29059829059829062</v>
      </c>
      <c r="K168" s="56">
        <v>0.3888888888888889</v>
      </c>
      <c r="L168" s="56">
        <v>0.34343434343434343</v>
      </c>
      <c r="M168" s="56">
        <v>0.24242424242424243</v>
      </c>
      <c r="N168" s="56">
        <v>6.0606060606060608E-2</v>
      </c>
      <c r="O168" s="56">
        <v>0.35353535353535354</v>
      </c>
      <c r="P168" s="56">
        <v>0.16315789473684211</v>
      </c>
      <c r="Q168" s="56">
        <v>0.24210526315789474</v>
      </c>
      <c r="R168" s="56">
        <v>0.4</v>
      </c>
      <c r="S168" s="56">
        <v>0.19473684210526315</v>
      </c>
      <c r="T168" s="57">
        <v>1</v>
      </c>
    </row>
    <row r="169" spans="6:20" outlineLevel="1" x14ac:dyDescent="0.2">
      <c r="F169" s="60" t="str">
        <v>Clothing</v>
      </c>
      <c r="G169" s="60" t="str">
        <v>Caps</v>
      </c>
      <c r="H169" s="56">
        <v>0.19801980198019803</v>
      </c>
      <c r="I169" s="56">
        <v>0.48019801980198018</v>
      </c>
      <c r="J169" s="56">
        <v>0.22772277227722773</v>
      </c>
      <c r="K169" s="56">
        <v>9.405940594059406E-2</v>
      </c>
      <c r="L169" s="56">
        <v>0.43790849673202614</v>
      </c>
      <c r="M169" s="56">
        <v>0.47712418300653597</v>
      </c>
      <c r="N169" s="56" t="str">
        <v/>
      </c>
      <c r="O169" s="56">
        <v>8.4967320261437912E-2</v>
      </c>
      <c r="P169" s="56">
        <v>0.12921348314606743</v>
      </c>
      <c r="Q169" s="56">
        <v>0.601123595505618</v>
      </c>
      <c r="R169" s="56">
        <v>0.21910112359550563</v>
      </c>
      <c r="S169" s="56">
        <v>5.0561797752808987E-2</v>
      </c>
      <c r="T169" s="57">
        <v>1</v>
      </c>
    </row>
    <row r="170" spans="6:20" outlineLevel="1" x14ac:dyDescent="0.2">
      <c r="F170" s="60" t="str">
        <v>Clothing</v>
      </c>
      <c r="G170" s="60" t="str">
        <v>Gloves</v>
      </c>
      <c r="H170" s="56">
        <v>0.20942408376963351</v>
      </c>
      <c r="I170" s="56">
        <v>0.51832460732984298</v>
      </c>
      <c r="J170" s="56">
        <v>0.15183246073298429</v>
      </c>
      <c r="K170" s="56">
        <v>0.12041884816753927</v>
      </c>
      <c r="L170" s="56" t="str">
        <v/>
      </c>
      <c r="M170" s="56">
        <v>0.23493975903614459</v>
      </c>
      <c r="N170" s="56">
        <v>0.12048192771084337</v>
      </c>
      <c r="O170" s="56">
        <v>0.64457831325301207</v>
      </c>
      <c r="P170" s="56">
        <v>0.27840909090909088</v>
      </c>
      <c r="Q170" s="56" t="str">
        <v/>
      </c>
      <c r="R170" s="56">
        <v>0.25568181818181818</v>
      </c>
      <c r="S170" s="56">
        <v>0.46590909090909088</v>
      </c>
      <c r="T170" s="57">
        <v>1</v>
      </c>
    </row>
    <row r="171" spans="6:20" outlineLevel="1" x14ac:dyDescent="0.2">
      <c r="F171" s="60" t="str">
        <v>Clothing</v>
      </c>
      <c r="G171" s="60" t="str">
        <v>Jerseys</v>
      </c>
      <c r="H171" s="56">
        <v>7.6923076923076927E-2</v>
      </c>
      <c r="I171" s="56">
        <v>0.25128205128205128</v>
      </c>
      <c r="J171" s="56" t="str">
        <v/>
      </c>
      <c r="K171" s="56">
        <v>0.67179487179487174</v>
      </c>
      <c r="L171" s="56">
        <v>0.26243093922651933</v>
      </c>
      <c r="M171" s="56">
        <v>0.27900552486187846</v>
      </c>
      <c r="N171" s="56">
        <v>0.2541436464088398</v>
      </c>
      <c r="O171" s="56">
        <v>0.20441988950276244</v>
      </c>
      <c r="P171" s="56">
        <v>0.42918454935622319</v>
      </c>
      <c r="Q171" s="56">
        <v>4.2918454935622317E-3</v>
      </c>
      <c r="R171" s="56">
        <v>0.23175965665236051</v>
      </c>
      <c r="S171" s="56">
        <v>0.33476394849785407</v>
      </c>
      <c r="T171" s="57">
        <v>1</v>
      </c>
    </row>
    <row r="172" spans="6:20" outlineLevel="1" x14ac:dyDescent="0.2">
      <c r="F172" s="60" t="str">
        <v>Clothing</v>
      </c>
      <c r="G172" s="60" t="str">
        <v>Shorts</v>
      </c>
      <c r="H172" s="56">
        <v>0.29591836734693877</v>
      </c>
      <c r="I172" s="56">
        <v>0.58673469387755106</v>
      </c>
      <c r="J172" s="56">
        <v>5.6122448979591837E-2</v>
      </c>
      <c r="K172" s="56">
        <v>6.1224489795918366E-2</v>
      </c>
      <c r="L172" s="56">
        <v>9.7087378640776698E-2</v>
      </c>
      <c r="M172" s="56">
        <v>0.22330097087378642</v>
      </c>
      <c r="N172" s="56">
        <v>0.17475728155339806</v>
      </c>
      <c r="O172" s="56">
        <v>0.50485436893203883</v>
      </c>
      <c r="P172" s="56">
        <v>0.23636363636363636</v>
      </c>
      <c r="Q172" s="56">
        <v>0.38181818181818183</v>
      </c>
      <c r="R172" s="56">
        <v>0.10909090909090909</v>
      </c>
      <c r="S172" s="56">
        <v>0.27272727272727271</v>
      </c>
      <c r="T172" s="57">
        <v>1</v>
      </c>
    </row>
    <row r="173" spans="6:20" outlineLevel="1" x14ac:dyDescent="0.2">
      <c r="F173" s="60" t="str">
        <v>Clothing</v>
      </c>
      <c r="G173" s="60" t="str">
        <v>Socks</v>
      </c>
      <c r="H173" s="56">
        <v>0.30357142857142855</v>
      </c>
      <c r="I173" s="56">
        <v>0.14285714285714285</v>
      </c>
      <c r="J173" s="56">
        <v>0.35714285714285715</v>
      </c>
      <c r="K173" s="56">
        <v>0.19642857142857142</v>
      </c>
      <c r="L173" s="56">
        <v>0.20634920634920634</v>
      </c>
      <c r="M173" s="56">
        <v>0.18253968253968253</v>
      </c>
      <c r="N173" s="56">
        <v>0.20634920634920634</v>
      </c>
      <c r="O173" s="56">
        <v>0.40476190476190477</v>
      </c>
      <c r="P173" s="56">
        <v>0.65745856353591159</v>
      </c>
      <c r="Q173" s="56">
        <v>0.24861878453038674</v>
      </c>
      <c r="R173" s="56">
        <v>2.2099447513812154E-2</v>
      </c>
      <c r="S173" s="56">
        <v>7.18232044198895E-2</v>
      </c>
      <c r="T173" s="57">
        <v>1</v>
      </c>
    </row>
    <row r="174" spans="6:20" outlineLevel="1" x14ac:dyDescent="0.2">
      <c r="F174" s="60" t="str">
        <v>Clothing</v>
      </c>
      <c r="G174" s="60" t="str">
        <v>Tights</v>
      </c>
      <c r="H174" s="56">
        <v>0.10989010989010989</v>
      </c>
      <c r="I174" s="56" t="str">
        <v/>
      </c>
      <c r="J174" s="56">
        <v>0.63736263736263732</v>
      </c>
      <c r="K174" s="56">
        <v>0.25274725274725274</v>
      </c>
      <c r="L174" s="56">
        <v>0.22137404580152673</v>
      </c>
      <c r="M174" s="56">
        <v>0.25190839694656486</v>
      </c>
      <c r="N174" s="56">
        <v>0.10305343511450382</v>
      </c>
      <c r="O174" s="56">
        <v>0.42366412213740456</v>
      </c>
      <c r="P174" s="56">
        <v>0.49261083743842365</v>
      </c>
      <c r="Q174" s="56">
        <v>0.14778325123152711</v>
      </c>
      <c r="R174" s="56">
        <v>0.17241379310344829</v>
      </c>
      <c r="S174" s="56">
        <v>0.18719211822660098</v>
      </c>
      <c r="T174" s="57">
        <v>1</v>
      </c>
    </row>
    <row r="175" spans="6:20" outlineLevel="1" x14ac:dyDescent="0.2">
      <c r="F175" s="60" t="str">
        <v>Clothing</v>
      </c>
      <c r="G175" s="60" t="str">
        <v>Vests</v>
      </c>
      <c r="H175" s="56">
        <v>0.38607594936708861</v>
      </c>
      <c r="I175" s="56">
        <v>0.35443037974683544</v>
      </c>
      <c r="J175" s="56">
        <v>2.5316455696202531E-2</v>
      </c>
      <c r="K175" s="56">
        <v>0.23417721518987342</v>
      </c>
      <c r="L175" s="56">
        <v>0.42084942084942084</v>
      </c>
      <c r="M175" s="56">
        <v>0.15830115830115829</v>
      </c>
      <c r="N175" s="56">
        <v>0.26640926640926643</v>
      </c>
      <c r="O175" s="56">
        <v>0.15444015444015444</v>
      </c>
      <c r="P175" s="56">
        <v>4.3689320388349516E-2</v>
      </c>
      <c r="Q175" s="56">
        <v>0.22330097087378642</v>
      </c>
      <c r="R175" s="56">
        <v>0.29126213592233008</v>
      </c>
      <c r="S175" s="56">
        <v>0.44174757281553401</v>
      </c>
      <c r="T175" s="57">
        <v>1</v>
      </c>
    </row>
    <row r="176" spans="6:20" outlineLevel="1" x14ac:dyDescent="0.2">
      <c r="F176" s="60" t="str">
        <v>Components</v>
      </c>
      <c r="G176" s="60" t="str">
        <v>Bottom Brackets</v>
      </c>
      <c r="H176" s="56">
        <v>0.42803030303030304</v>
      </c>
      <c r="I176" s="56">
        <v>0.20075757575757575</v>
      </c>
      <c r="J176" s="56">
        <v>0.17045454545454544</v>
      </c>
      <c r="K176" s="56">
        <v>0.20075757575757575</v>
      </c>
      <c r="L176" s="56">
        <v>0.2289156626506024</v>
      </c>
      <c r="M176" s="56" t="str">
        <v/>
      </c>
      <c r="N176" s="56">
        <v>0.34337349397590361</v>
      </c>
      <c r="O176" s="56">
        <v>0.42771084337349397</v>
      </c>
      <c r="P176" s="56" t="str">
        <v/>
      </c>
      <c r="Q176" s="56">
        <v>0.35882352941176471</v>
      </c>
      <c r="R176" s="56">
        <v>0.22352941176470589</v>
      </c>
      <c r="S176" s="56">
        <v>0.41764705882352943</v>
      </c>
      <c r="T176" s="57">
        <v>1</v>
      </c>
    </row>
    <row r="177" spans="2:21" outlineLevel="1" x14ac:dyDescent="0.2">
      <c r="F177" s="60" t="str">
        <v>Components</v>
      </c>
      <c r="G177" s="60" t="str">
        <v>Brakes</v>
      </c>
      <c r="H177" s="56">
        <v>0.34265734265734266</v>
      </c>
      <c r="I177" s="56">
        <v>0.42657342657342656</v>
      </c>
      <c r="J177" s="56" t="str">
        <v/>
      </c>
      <c r="K177" s="56">
        <v>0.23076923076923078</v>
      </c>
      <c r="L177" s="56">
        <v>0.50222222222222224</v>
      </c>
      <c r="M177" s="56" t="str">
        <v/>
      </c>
      <c r="N177" s="56">
        <v>0.44888888888888889</v>
      </c>
      <c r="O177" s="56">
        <v>4.8888888888888891E-2</v>
      </c>
      <c r="P177" s="56">
        <v>0.2822085889570552</v>
      </c>
      <c r="Q177" s="56">
        <v>7.9754601226993863E-2</v>
      </c>
      <c r="R177" s="56">
        <v>0.33128834355828218</v>
      </c>
      <c r="S177" s="56">
        <v>0.30674846625766872</v>
      </c>
      <c r="T177" s="57">
        <v>1</v>
      </c>
    </row>
    <row r="178" spans="2:21" outlineLevel="1" x14ac:dyDescent="0.2">
      <c r="F178" s="60" t="str">
        <v>Components</v>
      </c>
      <c r="G178" s="60" t="str">
        <v>Chains</v>
      </c>
      <c r="H178" s="56">
        <v>0.20606060606060606</v>
      </c>
      <c r="I178" s="56">
        <v>0.42424242424242425</v>
      </c>
      <c r="J178" s="56">
        <v>3.6363636363636362E-2</v>
      </c>
      <c r="K178" s="56">
        <v>0.33333333333333331</v>
      </c>
      <c r="L178" s="56">
        <v>0.10326086956521739</v>
      </c>
      <c r="M178" s="56">
        <v>0.16304347826086957</v>
      </c>
      <c r="N178" s="56">
        <v>0.39130434782608697</v>
      </c>
      <c r="O178" s="56">
        <v>0.34239130434782611</v>
      </c>
      <c r="P178" s="56">
        <v>0.31893687707641194</v>
      </c>
      <c r="Q178" s="56">
        <v>0.18604651162790697</v>
      </c>
      <c r="R178" s="56">
        <v>0.26578073089700999</v>
      </c>
      <c r="S178" s="56">
        <v>0.2292358803986711</v>
      </c>
      <c r="T178" s="57">
        <v>1</v>
      </c>
    </row>
    <row r="179" spans="2:21" outlineLevel="1" x14ac:dyDescent="0.2">
      <c r="F179" s="60" t="str">
        <v>Components</v>
      </c>
      <c r="G179" s="60" t="str">
        <v>Handlebars</v>
      </c>
      <c r="H179" s="56">
        <v>0.31034482758620691</v>
      </c>
      <c r="I179" s="56">
        <v>0.3891625615763547</v>
      </c>
      <c r="J179" s="56">
        <v>0.19211822660098521</v>
      </c>
      <c r="K179" s="56">
        <v>0.10837438423645321</v>
      </c>
      <c r="L179" s="56">
        <v>0.15693430656934307</v>
      </c>
      <c r="M179" s="56">
        <v>0.41970802919708028</v>
      </c>
      <c r="N179" s="56">
        <v>0.30656934306569344</v>
      </c>
      <c r="O179" s="56">
        <v>0.11678832116788321</v>
      </c>
      <c r="P179" s="56">
        <v>0.13636363636363635</v>
      </c>
      <c r="Q179" s="56">
        <v>0.26136363636363635</v>
      </c>
      <c r="R179" s="56">
        <v>0.36931818181818182</v>
      </c>
      <c r="S179" s="56">
        <v>0.23295454545454544</v>
      </c>
      <c r="T179" s="57">
        <v>1</v>
      </c>
    </row>
    <row r="180" spans="2:21" outlineLevel="1" x14ac:dyDescent="0.2">
      <c r="F180" s="60" t="str">
        <v>Components</v>
      </c>
      <c r="G180" s="60" t="str">
        <v>Pedals</v>
      </c>
      <c r="H180" s="56">
        <v>9.0497737556561094E-3</v>
      </c>
      <c r="I180" s="56">
        <v>0.46153846153846156</v>
      </c>
      <c r="J180" s="56">
        <v>0.14932126696832579</v>
      </c>
      <c r="K180" s="56">
        <v>0.38009049773755654</v>
      </c>
      <c r="L180" s="56">
        <v>0.36787564766839376</v>
      </c>
      <c r="M180" s="56">
        <v>0.30051813471502592</v>
      </c>
      <c r="N180" s="56">
        <v>0.13471502590673576</v>
      </c>
      <c r="O180" s="56">
        <v>0.19689119170984457</v>
      </c>
      <c r="P180" s="56">
        <v>0.28602150537634408</v>
      </c>
      <c r="Q180" s="56">
        <v>0.40645161290322579</v>
      </c>
      <c r="R180" s="56">
        <v>9.6774193548387094E-2</v>
      </c>
      <c r="S180" s="56">
        <v>0.21075268817204301</v>
      </c>
      <c r="T180" s="57">
        <v>1</v>
      </c>
    </row>
    <row r="181" spans="2:21" outlineLevel="1" x14ac:dyDescent="0.2">
      <c r="F181" s="60" t="str">
        <v>Components</v>
      </c>
      <c r="G181" s="60" t="str">
        <v>Saddles</v>
      </c>
      <c r="H181" s="56">
        <v>0.23394495412844038</v>
      </c>
      <c r="I181" s="56">
        <v>0.49541284403669728</v>
      </c>
      <c r="J181" s="56">
        <v>0.19724770642201836</v>
      </c>
      <c r="K181" s="56">
        <v>7.3394495412844041E-2</v>
      </c>
      <c r="L181" s="56">
        <v>0.23369565217391305</v>
      </c>
      <c r="M181" s="56">
        <v>0.24456521739130435</v>
      </c>
      <c r="N181" s="56">
        <v>0.21195652173913043</v>
      </c>
      <c r="O181" s="56">
        <v>0.30978260869565216</v>
      </c>
      <c r="P181" s="56">
        <v>0.34693877551020408</v>
      </c>
      <c r="Q181" s="56">
        <v>0.45306122448979591</v>
      </c>
      <c r="R181" s="56" t="str">
        <v/>
      </c>
      <c r="S181" s="56">
        <v>0.2</v>
      </c>
      <c r="T181" s="57">
        <v>1</v>
      </c>
    </row>
    <row r="182" spans="2:21" outlineLevel="1" x14ac:dyDescent="0.2">
      <c r="F182" s="60" t="str">
        <v>Components</v>
      </c>
      <c r="G182" s="60" t="str">
        <v>Wheels</v>
      </c>
      <c r="H182" s="56">
        <v>0.44247787610619471</v>
      </c>
      <c r="I182" s="56">
        <v>0.20058997050147492</v>
      </c>
      <c r="J182" s="56">
        <v>0.35693215339233036</v>
      </c>
      <c r="K182" s="56" t="str">
        <v/>
      </c>
      <c r="L182" s="56">
        <v>1.0101010101010102E-2</v>
      </c>
      <c r="M182" s="56">
        <v>0.40404040404040403</v>
      </c>
      <c r="N182" s="56">
        <v>0.40909090909090912</v>
      </c>
      <c r="O182" s="56">
        <v>0.17676767676767677</v>
      </c>
      <c r="P182" s="56">
        <v>0.33189655172413796</v>
      </c>
      <c r="Q182" s="56">
        <v>0.27586206896551724</v>
      </c>
      <c r="R182" s="56">
        <v>0.37068965517241381</v>
      </c>
      <c r="S182" s="56">
        <v>2.1551724137931036E-2</v>
      </c>
      <c r="T182" s="57">
        <v>1</v>
      </c>
    </row>
    <row r="183" spans="2:21" outlineLevel="1" x14ac:dyDescent="0.2">
      <c r="F183" s="58" t="str">
        <v>Total</v>
      </c>
      <c r="G183" s="58" t="str">
        <v/>
      </c>
      <c r="H183" s="57">
        <v>0.26755708746230072</v>
      </c>
      <c r="I183" s="57">
        <v>0.26669538991813874</v>
      </c>
      <c r="J183" s="57">
        <v>0.21456268849633778</v>
      </c>
      <c r="K183" s="57">
        <v>0.25118483412322273</v>
      </c>
      <c r="L183" s="57">
        <v>0.24310012836970474</v>
      </c>
      <c r="M183" s="57">
        <v>0.23684210526315788</v>
      </c>
      <c r="N183" s="57">
        <v>0.23186777920410784</v>
      </c>
      <c r="O183" s="57">
        <v>0.28818998716302952</v>
      </c>
      <c r="P183" s="57">
        <v>0.25680758236798557</v>
      </c>
      <c r="Q183" s="57">
        <v>0.25635625094027381</v>
      </c>
      <c r="R183" s="57">
        <v>0.23123213479765309</v>
      </c>
      <c r="S183" s="57">
        <v>0.25560403189408754</v>
      </c>
      <c r="T183" s="57">
        <v>1</v>
      </c>
    </row>
    <row r="184" spans="2:21" outlineLevel="1" x14ac:dyDescent="0.2"/>
    <row r="185" spans="2:21" outlineLevel="1" x14ac:dyDescent="0.2"/>
    <row r="186" spans="2:21" ht="16.5" thickBot="1" x14ac:dyDescent="0.3">
      <c r="B186" s="40">
        <f>MAX($B$5:$B185)+1</f>
        <v>6</v>
      </c>
      <c r="C186" s="2" t="s">
        <v>120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2.75" outlineLevel="1" thickTop="1" x14ac:dyDescent="0.2"/>
    <row r="188" spans="2:21" ht="16.5" outlineLevel="1" x14ac:dyDescent="0.25">
      <c r="C188" s="3" t="s">
        <v>114</v>
      </c>
    </row>
    <row r="189" spans="2:21" outlineLevel="1" x14ac:dyDescent="0.2"/>
    <row r="190" spans="2:21" ht="15" outlineLevel="1" x14ac:dyDescent="0.25">
      <c r="D190" s="4" t="str">
        <f>C186</f>
        <v>Parent Row Totals (Relative Value 4)</v>
      </c>
    </row>
    <row r="191" spans="2:21" outlineLevel="1" x14ac:dyDescent="0.2"/>
    <row r="192" spans="2:21" ht="15" outlineLevel="1" x14ac:dyDescent="0.25">
      <c r="F192" s="23" t="str" cm="1">
        <f t="array" ref="F192:T219">_xlfn.PIVOTBY(Data[[Category]:[Item]],Data[[Year]:[Quarter]],Data[Sales],_xleta.PERCENTOF,,,,,,,4)</f>
        <v/>
      </c>
      <c r="G192" s="23" t="str">
        <v/>
      </c>
      <c r="H192" s="13">
        <v>2022</v>
      </c>
      <c r="I192" s="13">
        <v>2022</v>
      </c>
      <c r="J192" s="13">
        <v>2022</v>
      </c>
      <c r="K192" s="13">
        <v>2022</v>
      </c>
      <c r="L192" s="13">
        <v>2023</v>
      </c>
      <c r="M192" s="13">
        <v>2023</v>
      </c>
      <c r="N192" s="13">
        <v>2023</v>
      </c>
      <c r="O192" s="13">
        <v>2023</v>
      </c>
      <c r="P192" s="13">
        <v>2024</v>
      </c>
      <c r="Q192" s="13">
        <v>2024</v>
      </c>
      <c r="R192" s="13">
        <v>2024</v>
      </c>
      <c r="S192" s="13">
        <v>2024</v>
      </c>
      <c r="T192" s="59" t="str">
        <v>Total</v>
      </c>
    </row>
    <row r="193" spans="6:20" ht="15" outlineLevel="1" x14ac:dyDescent="0.25">
      <c r="F193" s="23" t="str">
        <v/>
      </c>
      <c r="G193" s="23" t="str">
        <v/>
      </c>
      <c r="H193" s="13" t="str">
        <v>Q1</v>
      </c>
      <c r="I193" s="13" t="str">
        <v>Q2</v>
      </c>
      <c r="J193" s="13" t="str">
        <v>Q3</v>
      </c>
      <c r="K193" s="13" t="str">
        <v>Q4</v>
      </c>
      <c r="L193" s="13" t="str">
        <v>Q1</v>
      </c>
      <c r="M193" s="13" t="str">
        <v>Q2</v>
      </c>
      <c r="N193" s="13" t="str">
        <v>Q3</v>
      </c>
      <c r="O193" s="13" t="str">
        <v>Q4</v>
      </c>
      <c r="P193" s="13" t="str">
        <v>Q1</v>
      </c>
      <c r="Q193" s="13" t="str">
        <v>Q2</v>
      </c>
      <c r="R193" s="13" t="str">
        <v>Q3</v>
      </c>
      <c r="S193" s="13" t="str">
        <v>Q4</v>
      </c>
      <c r="T193" s="59" t="str">
        <v/>
      </c>
    </row>
    <row r="194" spans="6:20" outlineLevel="1" x14ac:dyDescent="0.2">
      <c r="F194" s="60" t="str">
        <v>Accessories</v>
      </c>
      <c r="G194" s="60" t="str">
        <v>Bike Racks</v>
      </c>
      <c r="H194" s="56">
        <v>0.31687898089171973</v>
      </c>
      <c r="I194" s="56">
        <v>0.25352112676056338</v>
      </c>
      <c r="J194" s="56">
        <v>9.45945945945946E-2</v>
      </c>
      <c r="K194" s="56">
        <v>1.1811023622047244E-2</v>
      </c>
      <c r="L194" s="56">
        <v>5.3691275167785234E-2</v>
      </c>
      <c r="M194" s="56">
        <v>0.1464968152866242</v>
      </c>
      <c r="N194" s="56" t="str">
        <v/>
      </c>
      <c r="O194" s="56">
        <v>0.26420454545454547</v>
      </c>
      <c r="P194" s="56">
        <v>6.6037735849056603E-2</v>
      </c>
      <c r="Q194" s="56">
        <v>0.20833333333333334</v>
      </c>
      <c r="R194" s="56">
        <v>0.11397058823529412</v>
      </c>
      <c r="S194" s="56">
        <v>0.40598290598290598</v>
      </c>
      <c r="T194" s="57">
        <v>0.17033985581874356</v>
      </c>
    </row>
    <row r="195" spans="6:20" outlineLevel="1" x14ac:dyDescent="0.2">
      <c r="F195" s="60" t="str">
        <v>Accessories</v>
      </c>
      <c r="G195" s="60" t="str">
        <v>Helmets</v>
      </c>
      <c r="H195" s="56">
        <v>0.13057324840764331</v>
      </c>
      <c r="I195" s="56">
        <v>0.10704225352112676</v>
      </c>
      <c r="J195" s="56">
        <v>0.14864864864864866</v>
      </c>
      <c r="K195" s="56">
        <v>0.38385826771653542</v>
      </c>
      <c r="L195" s="56">
        <v>9.6196868008948541E-2</v>
      </c>
      <c r="M195" s="56">
        <v>0.48407643312101911</v>
      </c>
      <c r="N195" s="56">
        <v>0.46041055718475071</v>
      </c>
      <c r="O195" s="56">
        <v>0.20170454545454544</v>
      </c>
      <c r="P195" s="56">
        <v>9.4339622641509441E-2</v>
      </c>
      <c r="Q195" s="56">
        <v>0.18872549019607843</v>
      </c>
      <c r="R195" s="56">
        <v>0.26470588235294118</v>
      </c>
      <c r="S195" s="56">
        <v>0.37179487179487181</v>
      </c>
      <c r="T195" s="57">
        <v>0.23831101956745623</v>
      </c>
    </row>
    <row r="196" spans="6:20" outlineLevel="1" x14ac:dyDescent="0.2">
      <c r="F196" s="60" t="str">
        <v>Accessories</v>
      </c>
      <c r="G196" s="60" t="str">
        <v>Lights</v>
      </c>
      <c r="H196" s="56">
        <v>0.19108280254777071</v>
      </c>
      <c r="I196" s="56">
        <v>0.14366197183098592</v>
      </c>
      <c r="J196" s="56">
        <v>0.21396396396396397</v>
      </c>
      <c r="K196" s="56">
        <v>0.11220472440944881</v>
      </c>
      <c r="L196" s="56">
        <v>0.17449664429530201</v>
      </c>
      <c r="M196" s="56">
        <v>5.0955414012738856E-2</v>
      </c>
      <c r="N196" s="56">
        <v>0.17888563049853373</v>
      </c>
      <c r="O196" s="56">
        <v>9.9431818181818177E-2</v>
      </c>
      <c r="P196" s="56">
        <v>0.11006289308176101</v>
      </c>
      <c r="Q196" s="56">
        <v>0.1642156862745098</v>
      </c>
      <c r="R196" s="56">
        <v>8.0882352941176475E-2</v>
      </c>
      <c r="S196" s="56">
        <v>2.564102564102564E-2</v>
      </c>
      <c r="T196" s="57">
        <v>0.13367662203913491</v>
      </c>
    </row>
    <row r="197" spans="6:20" outlineLevel="1" x14ac:dyDescent="0.2">
      <c r="F197" s="60" t="str">
        <v>Accessories</v>
      </c>
      <c r="G197" s="60" t="str">
        <v>Locks</v>
      </c>
      <c r="H197" s="56">
        <v>0.15127388535031847</v>
      </c>
      <c r="I197" s="56">
        <v>0.20845070422535211</v>
      </c>
      <c r="J197" s="56">
        <v>9.6846846846846843E-2</v>
      </c>
      <c r="K197" s="56">
        <v>0.42322834645669294</v>
      </c>
      <c r="L197" s="56">
        <v>0.10514541387024609</v>
      </c>
      <c r="M197" s="56">
        <v>0.18471337579617833</v>
      </c>
      <c r="N197" s="56">
        <v>4.398826979472141E-2</v>
      </c>
      <c r="O197" s="56">
        <v>4.261363636363636E-2</v>
      </c>
      <c r="P197" s="56">
        <v>0.17295597484276728</v>
      </c>
      <c r="Q197" s="56">
        <v>0.15196078431372548</v>
      </c>
      <c r="R197" s="56">
        <v>8.455882352941177E-2</v>
      </c>
      <c r="S197" s="56">
        <v>3.8461538461538464E-2</v>
      </c>
      <c r="T197" s="57">
        <v>0.14830072090628219</v>
      </c>
    </row>
    <row r="198" spans="6:20" outlineLevel="1" x14ac:dyDescent="0.2">
      <c r="F198" s="60" t="str">
        <v>Accessories</v>
      </c>
      <c r="G198" s="60" t="str">
        <v>Pumps</v>
      </c>
      <c r="H198" s="56">
        <v>5.0955414012738856E-2</v>
      </c>
      <c r="I198" s="56">
        <v>0.19436619718309858</v>
      </c>
      <c r="J198" s="56">
        <v>0.31306306306306309</v>
      </c>
      <c r="K198" s="56">
        <v>2.7559055118110236E-2</v>
      </c>
      <c r="L198" s="56">
        <v>0.40044742729306487</v>
      </c>
      <c r="M198" s="56">
        <v>6.369426751592357E-3</v>
      </c>
      <c r="N198" s="56" t="str">
        <v/>
      </c>
      <c r="O198" s="56">
        <v>3.125E-2</v>
      </c>
      <c r="P198" s="56">
        <v>0.37735849056603776</v>
      </c>
      <c r="Q198" s="56">
        <v>0.15196078431372548</v>
      </c>
      <c r="R198" s="56">
        <v>0.125</v>
      </c>
      <c r="S198" s="56">
        <v>0.14316239316239315</v>
      </c>
      <c r="T198" s="57">
        <v>0.15015447991761072</v>
      </c>
    </row>
    <row r="199" spans="6:20" outlineLevel="1" x14ac:dyDescent="0.2">
      <c r="F199" s="60" t="str">
        <v>Accessories</v>
      </c>
      <c r="G199" s="60" t="str">
        <v>Tyres and Tubes</v>
      </c>
      <c r="H199" s="56">
        <v>0.15923566878980891</v>
      </c>
      <c r="I199" s="56">
        <v>9.295774647887324E-2</v>
      </c>
      <c r="J199" s="56">
        <v>0.13288288288288289</v>
      </c>
      <c r="K199" s="56">
        <v>4.1338582677165357E-2</v>
      </c>
      <c r="L199" s="56">
        <v>0.17002237136465326</v>
      </c>
      <c r="M199" s="56">
        <v>0.12738853503184713</v>
      </c>
      <c r="N199" s="56">
        <v>0.31671554252199413</v>
      </c>
      <c r="O199" s="56">
        <v>0.36079545454545453</v>
      </c>
      <c r="P199" s="56">
        <v>0.17924528301886791</v>
      </c>
      <c r="Q199" s="56">
        <v>0.13480392156862744</v>
      </c>
      <c r="R199" s="56">
        <v>0.33088235294117646</v>
      </c>
      <c r="S199" s="56">
        <v>1.4957264957264958E-2</v>
      </c>
      <c r="T199" s="57">
        <v>0.15921730175077239</v>
      </c>
    </row>
    <row r="200" spans="6:20" outlineLevel="1" x14ac:dyDescent="0.2">
      <c r="F200" s="60" t="str">
        <v>Bikes</v>
      </c>
      <c r="G200" s="60" t="str">
        <v>Cargo Bikes</v>
      </c>
      <c r="H200" s="56">
        <v>0.33439490445859871</v>
      </c>
      <c r="I200" s="56">
        <v>0.16262975778546712</v>
      </c>
      <c r="J200" s="56">
        <v>0.40498442367601245</v>
      </c>
      <c r="K200" s="56">
        <v>0.21579961464354527</v>
      </c>
      <c r="L200" s="56">
        <v>0.43437500000000001</v>
      </c>
      <c r="M200" s="56">
        <v>0.23366834170854273</v>
      </c>
      <c r="N200" s="56">
        <v>0.24</v>
      </c>
      <c r="O200" s="56">
        <v>0.33818181818181819</v>
      </c>
      <c r="P200" s="56">
        <v>0.1703056768558952</v>
      </c>
      <c r="Q200" s="56">
        <v>0.35406698564593303</v>
      </c>
      <c r="R200" s="56">
        <v>0.38515901060070673</v>
      </c>
      <c r="S200" s="56">
        <v>0.33626373626373629</v>
      </c>
      <c r="T200" s="57">
        <v>0.30112948769665188</v>
      </c>
    </row>
    <row r="201" spans="6:20" outlineLevel="1" x14ac:dyDescent="0.2">
      <c r="F201" s="60" t="str">
        <v>Bikes</v>
      </c>
      <c r="G201" s="60" t="str">
        <v>Mountain Bikes</v>
      </c>
      <c r="H201" s="56">
        <v>0.20382165605095542</v>
      </c>
      <c r="I201" s="56">
        <v>0.41522491349480967</v>
      </c>
      <c r="J201" s="56">
        <v>0.17133956386292834</v>
      </c>
      <c r="K201" s="56">
        <v>0.24277456647398843</v>
      </c>
      <c r="L201" s="56">
        <v>0.265625</v>
      </c>
      <c r="M201" s="56">
        <v>0.24371859296482412</v>
      </c>
      <c r="N201" s="56">
        <v>0.18857142857142858</v>
      </c>
      <c r="O201" s="56">
        <v>0.29818181818181816</v>
      </c>
      <c r="P201" s="56">
        <v>0.27292576419213976</v>
      </c>
      <c r="Q201" s="56">
        <v>0.21770334928229665</v>
      </c>
      <c r="R201" s="56">
        <v>0.23674911660777384</v>
      </c>
      <c r="S201" s="56">
        <v>0.2153846153846154</v>
      </c>
      <c r="T201" s="57">
        <v>0.24707543364259782</v>
      </c>
    </row>
    <row r="202" spans="6:20" outlineLevel="1" x14ac:dyDescent="0.2">
      <c r="F202" s="60" t="str">
        <v>Bikes</v>
      </c>
      <c r="G202" s="60" t="str">
        <v>Road Bikes</v>
      </c>
      <c r="H202" s="56">
        <v>0.19426751592356689</v>
      </c>
      <c r="I202" s="56">
        <v>0.18685121107266436</v>
      </c>
      <c r="J202" s="56">
        <v>0.17445482866043613</v>
      </c>
      <c r="K202" s="56">
        <v>0.3622350674373796</v>
      </c>
      <c r="L202" s="56">
        <v>3.4375000000000003E-2</v>
      </c>
      <c r="M202" s="56">
        <v>0.32412060301507539</v>
      </c>
      <c r="N202" s="56">
        <v>0.2857142857142857</v>
      </c>
      <c r="O202" s="56">
        <v>0.12</v>
      </c>
      <c r="P202" s="56">
        <v>0.29912663755458513</v>
      </c>
      <c r="Q202" s="56">
        <v>0.17464114832535885</v>
      </c>
      <c r="R202" s="56">
        <v>0.1519434628975265</v>
      </c>
      <c r="S202" s="56">
        <v>0.26373626373626374</v>
      </c>
      <c r="T202" s="57">
        <v>0.21803146430012102</v>
      </c>
    </row>
    <row r="203" spans="6:20" outlineLevel="1" x14ac:dyDescent="0.2">
      <c r="F203" s="60" t="str">
        <v>Bikes</v>
      </c>
      <c r="G203" s="60" t="str">
        <v>Touring Bikes</v>
      </c>
      <c r="H203" s="56">
        <v>0.26751592356687898</v>
      </c>
      <c r="I203" s="56">
        <v>0.23529411764705882</v>
      </c>
      <c r="J203" s="56">
        <v>0.24922118380062305</v>
      </c>
      <c r="K203" s="56">
        <v>0.1791907514450867</v>
      </c>
      <c r="L203" s="56">
        <v>0.265625</v>
      </c>
      <c r="M203" s="56">
        <v>0.19849246231155779</v>
      </c>
      <c r="N203" s="56">
        <v>0.2857142857142857</v>
      </c>
      <c r="O203" s="56">
        <v>0.24363636363636362</v>
      </c>
      <c r="P203" s="56">
        <v>0.2576419213973799</v>
      </c>
      <c r="Q203" s="56">
        <v>0.25358851674641147</v>
      </c>
      <c r="R203" s="56">
        <v>0.22614840989399293</v>
      </c>
      <c r="S203" s="56">
        <v>0.18461538461538463</v>
      </c>
      <c r="T203" s="57">
        <v>0.23376361436062928</v>
      </c>
    </row>
    <row r="204" spans="6:20" outlineLevel="1" x14ac:dyDescent="0.2">
      <c r="F204" s="60" t="str">
        <v>Clothing</v>
      </c>
      <c r="G204" s="60" t="str">
        <v>Bib-Shorts</v>
      </c>
      <c r="H204" s="56">
        <v>9.3434343434343439E-2</v>
      </c>
      <c r="I204" s="56">
        <v>6.4080944350758853E-2</v>
      </c>
      <c r="J204" s="56">
        <v>0.16873449131513649</v>
      </c>
      <c r="K204" s="56">
        <v>0.20823798627002288</v>
      </c>
      <c r="L204" s="56">
        <v>8.1145584725536998E-2</v>
      </c>
      <c r="M204" s="56">
        <v>5.5045871559633031E-2</v>
      </c>
      <c r="N204" s="56">
        <v>2.0408163265306121E-2</v>
      </c>
      <c r="O204" s="56">
        <v>5.9625212947189095E-2</v>
      </c>
      <c r="P204" s="56">
        <v>6.5957446808510636E-2</v>
      </c>
      <c r="Q204" s="56">
        <v>0.13609467455621302</v>
      </c>
      <c r="R204" s="56">
        <v>0.22960725075528701</v>
      </c>
      <c r="S204" s="56">
        <v>9.4147582697201013E-2</v>
      </c>
      <c r="T204" s="57">
        <v>0.10260937806552874</v>
      </c>
    </row>
    <row r="205" spans="6:20" outlineLevel="1" x14ac:dyDescent="0.2">
      <c r="F205" s="60" t="str">
        <v>Clothing</v>
      </c>
      <c r="G205" s="60" t="str">
        <v>Caps</v>
      </c>
      <c r="H205" s="56">
        <v>0.10101010101010101</v>
      </c>
      <c r="I205" s="56">
        <v>0.16357504215851601</v>
      </c>
      <c r="J205" s="56">
        <v>0.11414392059553349</v>
      </c>
      <c r="K205" s="56">
        <v>4.3478260869565216E-2</v>
      </c>
      <c r="L205" s="56">
        <v>0.15990453460620524</v>
      </c>
      <c r="M205" s="56">
        <v>0.16743119266055045</v>
      </c>
      <c r="N205" s="56" t="str">
        <v/>
      </c>
      <c r="O205" s="56">
        <v>2.2146507666098807E-2</v>
      </c>
      <c r="P205" s="56">
        <v>4.8936170212765959E-2</v>
      </c>
      <c r="Q205" s="56">
        <v>0.31656804733727811</v>
      </c>
      <c r="R205" s="56">
        <v>0.11782477341389729</v>
      </c>
      <c r="S205" s="56">
        <v>2.2900763358778626E-2</v>
      </c>
      <c r="T205" s="57">
        <v>0.10457131646066313</v>
      </c>
    </row>
    <row r="206" spans="6:20" outlineLevel="1" x14ac:dyDescent="0.2">
      <c r="F206" s="60" t="str">
        <v>Clothing</v>
      </c>
      <c r="G206" s="60" t="str">
        <v>Gloves</v>
      </c>
      <c r="H206" s="56">
        <v>0.20202020202020202</v>
      </c>
      <c r="I206" s="56">
        <v>0.33389544688026984</v>
      </c>
      <c r="J206" s="56">
        <v>0.14392059553349876</v>
      </c>
      <c r="K206" s="56">
        <v>0.10526315789473684</v>
      </c>
      <c r="L206" s="56" t="str">
        <v/>
      </c>
      <c r="M206" s="56">
        <v>8.9449541284403675E-2</v>
      </c>
      <c r="N206" s="56">
        <v>6.8027210884353748E-2</v>
      </c>
      <c r="O206" s="56">
        <v>0.18228279386712096</v>
      </c>
      <c r="P206" s="56">
        <v>0.10425531914893617</v>
      </c>
      <c r="Q206" s="56" t="str">
        <v/>
      </c>
      <c r="R206" s="56">
        <v>0.13595166163141995</v>
      </c>
      <c r="S206" s="56">
        <v>0.20865139949109415</v>
      </c>
      <c r="T206" s="57">
        <v>0.14204433980773004</v>
      </c>
    </row>
    <row r="207" spans="6:20" outlineLevel="1" x14ac:dyDescent="0.2">
      <c r="F207" s="60" t="str">
        <v>Clothing</v>
      </c>
      <c r="G207" s="60" t="str">
        <v>Jerseys</v>
      </c>
      <c r="H207" s="56">
        <v>3.787878787878788E-2</v>
      </c>
      <c r="I207" s="56">
        <v>8.2630691399662726E-2</v>
      </c>
      <c r="J207" s="56" t="str">
        <v/>
      </c>
      <c r="K207" s="56">
        <v>0.2997711670480549</v>
      </c>
      <c r="L207" s="56">
        <v>0.22673031026252982</v>
      </c>
      <c r="M207" s="56">
        <v>0.23165137614678899</v>
      </c>
      <c r="N207" s="56">
        <v>0.31292517006802723</v>
      </c>
      <c r="O207" s="56">
        <v>0.12606473594548551</v>
      </c>
      <c r="P207" s="56">
        <v>0.21276595744680851</v>
      </c>
      <c r="Q207" s="56">
        <v>2.9585798816568047E-3</v>
      </c>
      <c r="R207" s="56">
        <v>0.16314199395770393</v>
      </c>
      <c r="S207" s="56">
        <v>0.19847328244274809</v>
      </c>
      <c r="T207" s="57">
        <v>0.15499313321561703</v>
      </c>
    </row>
    <row r="208" spans="6:20" outlineLevel="1" x14ac:dyDescent="0.2">
      <c r="F208" s="60" t="str">
        <v>Clothing</v>
      </c>
      <c r="G208" s="60" t="str">
        <v>Shorts</v>
      </c>
      <c r="H208" s="56">
        <v>0.14646464646464646</v>
      </c>
      <c r="I208" s="56">
        <v>0.19392917369308602</v>
      </c>
      <c r="J208" s="56">
        <v>2.729528535980149E-2</v>
      </c>
      <c r="K208" s="56">
        <v>2.7459954233409609E-2</v>
      </c>
      <c r="L208" s="56">
        <v>7.1599045346062054E-2</v>
      </c>
      <c r="M208" s="56">
        <v>0.15825688073394495</v>
      </c>
      <c r="N208" s="56">
        <v>0.18367346938775511</v>
      </c>
      <c r="O208" s="56">
        <v>0.26575809199318567</v>
      </c>
      <c r="P208" s="56">
        <v>8.2978723404255314E-2</v>
      </c>
      <c r="Q208" s="56">
        <v>0.18639053254437871</v>
      </c>
      <c r="R208" s="56">
        <v>5.4380664652567974E-2</v>
      </c>
      <c r="S208" s="56">
        <v>0.11450381679389313</v>
      </c>
      <c r="T208" s="57">
        <v>0.1314498724740043</v>
      </c>
    </row>
    <row r="209" spans="6:20" outlineLevel="1" x14ac:dyDescent="0.2">
      <c r="F209" s="60" t="str">
        <v>Clothing</v>
      </c>
      <c r="G209" s="60" t="str">
        <v>Socks</v>
      </c>
      <c r="H209" s="56">
        <v>0.21464646464646464</v>
      </c>
      <c r="I209" s="56">
        <v>6.7453625632377737E-2</v>
      </c>
      <c r="J209" s="56">
        <v>0.24813895781637718</v>
      </c>
      <c r="K209" s="56">
        <v>0.12585812356979406</v>
      </c>
      <c r="L209" s="56">
        <v>6.205250596658711E-2</v>
      </c>
      <c r="M209" s="56">
        <v>5.2752293577981654E-2</v>
      </c>
      <c r="N209" s="56">
        <v>8.8435374149659865E-2</v>
      </c>
      <c r="O209" s="56">
        <v>8.6882453151618397E-2</v>
      </c>
      <c r="P209" s="56">
        <v>0.2531914893617021</v>
      </c>
      <c r="Q209" s="56">
        <v>0.13313609467455623</v>
      </c>
      <c r="R209" s="56">
        <v>1.2084592145015106E-2</v>
      </c>
      <c r="S209" s="56">
        <v>3.3078880407124679E-2</v>
      </c>
      <c r="T209" s="57">
        <v>0.11516578379438885</v>
      </c>
    </row>
    <row r="210" spans="6:20" outlineLevel="1" x14ac:dyDescent="0.2">
      <c r="F210" s="60" t="str">
        <v>Clothing</v>
      </c>
      <c r="G210" s="60" t="str">
        <v>Tights</v>
      </c>
      <c r="H210" s="56">
        <v>5.0505050505050504E-2</v>
      </c>
      <c r="I210" s="56" t="str">
        <v/>
      </c>
      <c r="J210" s="56">
        <v>0.28784119106699751</v>
      </c>
      <c r="K210" s="56">
        <v>0.10526315789473684</v>
      </c>
      <c r="L210" s="56">
        <v>0.13842482100238662</v>
      </c>
      <c r="M210" s="56">
        <v>0.15137614678899083</v>
      </c>
      <c r="N210" s="56">
        <v>9.1836734693877556E-2</v>
      </c>
      <c r="O210" s="56">
        <v>0.18909710391822829</v>
      </c>
      <c r="P210" s="56">
        <v>0.21276595744680851</v>
      </c>
      <c r="Q210" s="56">
        <v>8.8757396449704137E-2</v>
      </c>
      <c r="R210" s="56">
        <v>0.10574018126888217</v>
      </c>
      <c r="S210" s="56">
        <v>9.6692111959287536E-2</v>
      </c>
      <c r="T210" s="57">
        <v>0.12693741416519522</v>
      </c>
    </row>
    <row r="211" spans="6:20" outlineLevel="1" x14ac:dyDescent="0.2">
      <c r="F211" s="60" t="str">
        <v>Clothing</v>
      </c>
      <c r="G211" s="60" t="str">
        <v>Vests</v>
      </c>
      <c r="H211" s="56">
        <v>0.15404040404040403</v>
      </c>
      <c r="I211" s="56">
        <v>9.4435075885328831E-2</v>
      </c>
      <c r="J211" s="56">
        <v>9.9255583126550868E-3</v>
      </c>
      <c r="K211" s="56">
        <v>8.4668192219679639E-2</v>
      </c>
      <c r="L211" s="56">
        <v>0.26014319809069214</v>
      </c>
      <c r="M211" s="56">
        <v>9.4036697247706427E-2</v>
      </c>
      <c r="N211" s="56">
        <v>0.23469387755102042</v>
      </c>
      <c r="O211" s="56">
        <v>6.8143100511073251E-2</v>
      </c>
      <c r="P211" s="56">
        <v>1.9148936170212766E-2</v>
      </c>
      <c r="Q211" s="56">
        <v>0.13609467455621302</v>
      </c>
      <c r="R211" s="56">
        <v>0.18126888217522658</v>
      </c>
      <c r="S211" s="56">
        <v>0.23155216284987276</v>
      </c>
      <c r="T211" s="57">
        <v>0.12222876201687267</v>
      </c>
    </row>
    <row r="212" spans="6:20" outlineLevel="1" x14ac:dyDescent="0.2">
      <c r="F212" s="60" t="str">
        <v>Components</v>
      </c>
      <c r="G212" s="60" t="str">
        <v>Bottom Brackets</v>
      </c>
      <c r="H212" s="56">
        <v>0.21523809523809523</v>
      </c>
      <c r="I212" s="56">
        <v>8.5483870967741932E-2</v>
      </c>
      <c r="J212" s="56">
        <v>0.13803680981595093</v>
      </c>
      <c r="K212" s="56">
        <v>0.18596491228070175</v>
      </c>
      <c r="L212" s="56">
        <v>0.11550151975683891</v>
      </c>
      <c r="M212" s="56" t="str">
        <v/>
      </c>
      <c r="N212" s="56">
        <v>0.12391304347826088</v>
      </c>
      <c r="O212" s="56">
        <v>0.23127035830618892</v>
      </c>
      <c r="P212" s="56" t="str">
        <v/>
      </c>
      <c r="Q212" s="56">
        <v>0.11296296296296296</v>
      </c>
      <c r="R212" s="56">
        <v>0.10326086956521739</v>
      </c>
      <c r="S212" s="56">
        <v>0.18537859007832899</v>
      </c>
      <c r="T212" s="57">
        <v>0.12165450121654502</v>
      </c>
    </row>
    <row r="213" spans="6:20" outlineLevel="1" x14ac:dyDescent="0.2">
      <c r="F213" s="60" t="str">
        <v>Components</v>
      </c>
      <c r="G213" s="60" t="str">
        <v>Brakes</v>
      </c>
      <c r="H213" s="56">
        <v>9.3333333333333338E-2</v>
      </c>
      <c r="I213" s="56">
        <v>9.838709677419355E-2</v>
      </c>
      <c r="J213" s="56" t="str">
        <v/>
      </c>
      <c r="K213" s="56">
        <v>0.11578947368421053</v>
      </c>
      <c r="L213" s="56">
        <v>0.34346504559270519</v>
      </c>
      <c r="M213" s="56" t="str">
        <v/>
      </c>
      <c r="N213" s="56">
        <v>0.21956521739130436</v>
      </c>
      <c r="O213" s="56">
        <v>3.5830618892508145E-2</v>
      </c>
      <c r="P213" s="56">
        <v>9.9783080260303691E-2</v>
      </c>
      <c r="Q213" s="56">
        <v>2.4074074074074074E-2</v>
      </c>
      <c r="R213" s="56">
        <v>0.14673913043478262</v>
      </c>
      <c r="S213" s="56">
        <v>0.13054830287206268</v>
      </c>
      <c r="T213" s="57">
        <v>0.10766423357664233</v>
      </c>
    </row>
    <row r="214" spans="6:20" outlineLevel="1" x14ac:dyDescent="0.2">
      <c r="F214" s="60" t="str">
        <v>Components</v>
      </c>
      <c r="G214" s="60" t="str">
        <v>Chains</v>
      </c>
      <c r="H214" s="56">
        <v>6.4761904761904757E-2</v>
      </c>
      <c r="I214" s="56">
        <v>0.11290322580645161</v>
      </c>
      <c r="J214" s="56">
        <v>1.8404907975460124E-2</v>
      </c>
      <c r="K214" s="56">
        <v>0.19298245614035087</v>
      </c>
      <c r="L214" s="56">
        <v>5.7750759878419454E-2</v>
      </c>
      <c r="M214" s="56">
        <v>9.1463414634146339E-2</v>
      </c>
      <c r="N214" s="56">
        <v>0.15652173913043479</v>
      </c>
      <c r="O214" s="56">
        <v>0.20521172638436483</v>
      </c>
      <c r="P214" s="56">
        <v>0.20824295010845986</v>
      </c>
      <c r="Q214" s="56">
        <v>0.1037037037037037</v>
      </c>
      <c r="R214" s="56">
        <v>0.21739130434782608</v>
      </c>
      <c r="S214" s="56">
        <v>0.18015665796344649</v>
      </c>
      <c r="T214" s="57">
        <v>0.13179237631792376</v>
      </c>
    </row>
    <row r="215" spans="6:20" outlineLevel="1" x14ac:dyDescent="0.2">
      <c r="F215" s="60" t="str">
        <v>Components</v>
      </c>
      <c r="G215" s="60" t="str">
        <v>Handlebars</v>
      </c>
      <c r="H215" s="56">
        <v>0.24</v>
      </c>
      <c r="I215" s="56">
        <v>0.25483870967741934</v>
      </c>
      <c r="J215" s="56">
        <v>0.2392638036809816</v>
      </c>
      <c r="K215" s="56">
        <v>0.15438596491228071</v>
      </c>
      <c r="L215" s="56">
        <v>0.13069908814589665</v>
      </c>
      <c r="M215" s="56">
        <v>0.35060975609756095</v>
      </c>
      <c r="N215" s="56">
        <v>0.18260869565217391</v>
      </c>
      <c r="O215" s="56">
        <v>0.10423452768729642</v>
      </c>
      <c r="P215" s="56">
        <v>5.2060737527114966E-2</v>
      </c>
      <c r="Q215" s="56">
        <v>8.5185185185185183E-2</v>
      </c>
      <c r="R215" s="56">
        <v>0.1766304347826087</v>
      </c>
      <c r="S215" s="56">
        <v>0.10704960835509138</v>
      </c>
      <c r="T215" s="57">
        <v>0.17356042173560421</v>
      </c>
    </row>
    <row r="216" spans="6:20" outlineLevel="1" x14ac:dyDescent="0.2">
      <c r="F216" s="60" t="str">
        <v>Components</v>
      </c>
      <c r="G216" s="60" t="str">
        <v>Pedals</v>
      </c>
      <c r="H216" s="56">
        <v>3.8095238095238095E-3</v>
      </c>
      <c r="I216" s="56">
        <v>0.16451612903225807</v>
      </c>
      <c r="J216" s="56">
        <v>0.10122699386503067</v>
      </c>
      <c r="K216" s="56">
        <v>0.29473684210526313</v>
      </c>
      <c r="L216" s="56">
        <v>0.21580547112462006</v>
      </c>
      <c r="M216" s="56">
        <v>0.17682926829268292</v>
      </c>
      <c r="N216" s="56">
        <v>5.6521739130434782E-2</v>
      </c>
      <c r="O216" s="56">
        <v>0.12377850162866449</v>
      </c>
      <c r="P216" s="56">
        <v>0.28850325379609543</v>
      </c>
      <c r="Q216" s="56">
        <v>0.35</v>
      </c>
      <c r="R216" s="56">
        <v>0.12228260869565218</v>
      </c>
      <c r="S216" s="56">
        <v>0.25587467362924282</v>
      </c>
      <c r="T216" s="57">
        <v>0.17822384428223845</v>
      </c>
    </row>
    <row r="217" spans="6:20" outlineLevel="1" x14ac:dyDescent="0.2">
      <c r="F217" s="60" t="str">
        <v>Components</v>
      </c>
      <c r="G217" s="60" t="str">
        <v>Saddles</v>
      </c>
      <c r="H217" s="56">
        <v>9.7142857142857142E-2</v>
      </c>
      <c r="I217" s="56">
        <v>0.17419354838709677</v>
      </c>
      <c r="J217" s="56">
        <v>0.13190184049079753</v>
      </c>
      <c r="K217" s="56">
        <v>5.6140350877192984E-2</v>
      </c>
      <c r="L217" s="56">
        <v>0.13069908814589665</v>
      </c>
      <c r="M217" s="56">
        <v>0.13719512195121952</v>
      </c>
      <c r="N217" s="56">
        <v>8.478260869565217E-2</v>
      </c>
      <c r="O217" s="56">
        <v>0.18566775244299674</v>
      </c>
      <c r="P217" s="56">
        <v>0.18438177874186551</v>
      </c>
      <c r="Q217" s="56">
        <v>0.20555555555555555</v>
      </c>
      <c r="R217" s="56" t="str">
        <v/>
      </c>
      <c r="S217" s="56">
        <v>0.12793733681462141</v>
      </c>
      <c r="T217" s="57">
        <v>0.13118410381184104</v>
      </c>
    </row>
    <row r="218" spans="6:20" outlineLevel="1" x14ac:dyDescent="0.2">
      <c r="F218" s="60" t="str">
        <v>Components</v>
      </c>
      <c r="G218" s="60" t="str">
        <v>Wheels</v>
      </c>
      <c r="H218" s="56">
        <v>0.2857142857142857</v>
      </c>
      <c r="I218" s="56">
        <v>0.10967741935483871</v>
      </c>
      <c r="J218" s="56">
        <v>0.37116564417177916</v>
      </c>
      <c r="K218" s="56" t="str">
        <v/>
      </c>
      <c r="L218" s="56">
        <v>6.0790273556231003E-3</v>
      </c>
      <c r="M218" s="56">
        <v>0.24390243902439024</v>
      </c>
      <c r="N218" s="56">
        <v>0.17608695652173914</v>
      </c>
      <c r="O218" s="56">
        <v>0.11400651465798045</v>
      </c>
      <c r="P218" s="56">
        <v>0.16702819956616052</v>
      </c>
      <c r="Q218" s="56">
        <v>0.11851851851851852</v>
      </c>
      <c r="R218" s="56">
        <v>0.23369565217391305</v>
      </c>
      <c r="S218" s="56">
        <v>1.3054830287206266E-2</v>
      </c>
      <c r="T218" s="57">
        <v>0.1559205190592052</v>
      </c>
    </row>
    <row r="219" spans="6:20" outlineLevel="1" x14ac:dyDescent="0.2">
      <c r="F219" s="58" t="str">
        <v>Total</v>
      </c>
      <c r="G219" s="58" t="str">
        <v/>
      </c>
      <c r="H219" s="57">
        <v>1</v>
      </c>
      <c r="I219" s="57">
        <v>1</v>
      </c>
      <c r="J219" s="57">
        <v>1</v>
      </c>
      <c r="K219" s="57">
        <v>1</v>
      </c>
      <c r="L219" s="57">
        <v>1</v>
      </c>
      <c r="M219" s="57">
        <v>1</v>
      </c>
      <c r="N219" s="57">
        <v>1</v>
      </c>
      <c r="O219" s="57">
        <v>1</v>
      </c>
      <c r="P219" s="57">
        <v>1</v>
      </c>
      <c r="Q219" s="57">
        <v>1</v>
      </c>
      <c r="R219" s="57">
        <v>1</v>
      </c>
      <c r="S219" s="57">
        <v>1</v>
      </c>
      <c r="T219" s="57">
        <v>1</v>
      </c>
    </row>
    <row r="220" spans="6:20" outlineLevel="1" x14ac:dyDescent="0.2"/>
    <row r="221" spans="6:20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C69ECD25-061F-48F0-9CE6-7E8CA9FD290F}"/>
    <hyperlink ref="A3" location="HL_Navigator" display="Navigator" xr:uid="{B1BFF8C7-BDD3-48F9-A665-0D6D388E04BC}"/>
    <hyperlink ref="I4" location="Overall_Error_Check" tooltip="Go to Overall Error Check" display="Overall_Error_Check" xr:uid="{74309B4A-B035-4CAB-B829-674AD9F230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7"/>
      <c r="J1" s="47"/>
    </row>
    <row r="2" spans="1:11" ht="18" x14ac:dyDescent="0.25">
      <c r="A2" s="16" t="str">
        <f ca="1">Model_Name</f>
        <v>SP PIVOTBY New Argument.xlsx</v>
      </c>
    </row>
    <row r="3" spans="1:11" x14ac:dyDescent="0.2">
      <c r="A3" s="47" t="s">
        <v>1</v>
      </c>
      <c r="B3" s="47"/>
      <c r="C3" s="47"/>
      <c r="D3" s="47"/>
      <c r="E3" s="4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121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Data Table</vt:lpstr>
      <vt:lpstr>PivotTable Results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'PivotTable Results'!HL_7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2024-05-15T17:11:02Z</dcterms:modified>
</cp:coreProperties>
</file>