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1F6D03EC-8060-483E-ACC8-C9E2BE3BB131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Error Checks" sheetId="5" r:id="rId6"/>
    <sheet name="Timing" sheetId="6" r:id="rId7"/>
    <sheet name="Lookup" sheetId="16" r:id="rId8"/>
    <sheet name="Change Log" sheetId="9" r:id="rId9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'Change Log'!$A$3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#REF!</definedName>
    <definedName name="HL_7">'Error Checks'!$A$3</definedName>
    <definedName name="HL_8">Timing!$A$3</definedName>
    <definedName name="HL_9">Lookup!$A$3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D10" i="16" l="1"/>
  <c r="H12" i="16"/>
  <c r="H11" i="16"/>
  <c r="H13" i="16"/>
  <c r="H14" i="16"/>
  <c r="A4" i="15" l="1"/>
  <c r="A4" i="2"/>
  <c r="B6" i="16" l="1"/>
  <c r="I51" i="4" l="1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G78" i="15"/>
  <c r="G76" i="15"/>
  <c r="G74" i="15"/>
  <c r="G72" i="15"/>
  <c r="G68" i="15"/>
  <c r="G67" i="15"/>
  <c r="E58" i="15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15"/>
  <c r="C11" i="15" s="1"/>
  <c r="A1" i="4"/>
  <c r="A1" i="3"/>
  <c r="A1" i="2"/>
  <c r="G12" i="2"/>
  <c r="E100" i="15" l="1"/>
  <c r="C7" i="15"/>
  <c r="C8" i="15"/>
  <c r="C9" i="15"/>
  <c r="C6" i="15"/>
  <c r="I105" i="15" l="1"/>
  <c r="I110" i="15"/>
  <c r="I100" i="15" l="1"/>
  <c r="I97" i="15"/>
  <c r="I58" i="15"/>
  <c r="I55" i="15"/>
  <c r="B11" i="15"/>
  <c r="B6" i="9" l="1"/>
  <c r="C6" i="9"/>
  <c r="J9" i="6" l="1"/>
  <c r="H21" i="6"/>
  <c r="K9" i="6" l="1"/>
  <c r="J9" i="15"/>
  <c r="I19" i="6"/>
  <c r="G39" i="2"/>
  <c r="J6" i="6"/>
  <c r="J6" i="15" l="1"/>
  <c r="L9" i="6"/>
  <c r="K9" i="15"/>
  <c r="J7" i="6"/>
  <c r="M9" i="6" l="1"/>
  <c r="L9" i="15"/>
  <c r="J7" i="15"/>
  <c r="J5" i="6"/>
  <c r="K6" i="6"/>
  <c r="K6" i="15" l="1"/>
  <c r="J5" i="15"/>
  <c r="M9" i="15"/>
  <c r="N9" i="6"/>
  <c r="K7" i="6"/>
  <c r="D11" i="16" s="1"/>
  <c r="N9" i="15" l="1"/>
  <c r="K5" i="6"/>
  <c r="K7" i="15"/>
  <c r="L6" i="6"/>
  <c r="L6" i="15" l="1"/>
  <c r="K5" i="15"/>
  <c r="L7" i="6"/>
  <c r="D12" i="16" s="1"/>
  <c r="B11" i="6"/>
  <c r="L7" i="15" l="1"/>
  <c r="L5" i="6"/>
  <c r="M6" i="6"/>
  <c r="M6" i="15" l="1"/>
  <c r="L5" i="15"/>
  <c r="M7" i="6"/>
  <c r="D13" i="16" s="1"/>
  <c r="I37" i="4"/>
  <c r="M7" i="15" l="1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B6" i="2"/>
  <c r="M5" i="15" l="1"/>
  <c r="N6" i="15"/>
  <c r="N7" i="6"/>
  <c r="D14" i="16" s="1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K8" i="15" l="1"/>
  <c r="N7" i="15"/>
  <c r="M8" i="15"/>
  <c r="J8" i="15"/>
  <c r="L8" i="15"/>
  <c r="N8" i="6"/>
  <c r="N5" i="6"/>
  <c r="N8" i="15" l="1"/>
  <c r="N5" i="15"/>
  <c r="I21" i="5" l="1"/>
  <c r="I4" i="2" s="1"/>
  <c r="F4" i="5" l="1"/>
  <c r="G4" i="16"/>
  <c r="I4" i="4"/>
  <c r="F4" i="6"/>
  <c r="F4" i="9"/>
  <c r="G4" i="15"/>
  <c r="G4" i="3"/>
</calcChain>
</file>

<file path=xl/sharedStrings.xml><?xml version="1.0" encoding="utf-8"?>
<sst xmlns="http://schemas.openxmlformats.org/spreadsheetml/2006/main" count="249" uniqueCount="197">
  <si>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</si>
  <si>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</si>
  <si>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</si>
  <si>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</si>
  <si>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</si>
  <si>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</si>
  <si>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</si>
  <si>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</si>
  <si>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</si>
  <si>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</si>
  <si>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</si>
  <si>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</si>
  <si>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</si>
  <si>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</si>
  <si>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</si>
  <si>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</si>
  <si>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</si>
  <si>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</si>
  <si>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</si>
  <si>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</si>
  <si>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</si>
  <si>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</si>
  <si>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</si>
  <si>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</si>
  <si>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</si>
  <si>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</si>
  <si>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</si>
  <si>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</si>
  <si>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</si>
  <si>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</si>
  <si>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</si>
  <si>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</si>
  <si>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</si>
  <si>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</si>
  <si>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</si>
  <si>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</si>
  <si>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</si>
  <si>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</si>
  <si>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</si>
  <si>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</si>
  <si>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</si>
  <si>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</si>
  <si>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</si>
  <si>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</si>
  <si>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</si>
  <si>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</si>
  <si>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</si>
  <si>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</si>
  <si>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</si>
  <si>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</si>
  <si>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</si>
  <si>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</si>
  <si>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</si>
  <si>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</si>
  <si>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</si>
  <si>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</si>
  <si>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</si>
  <si>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</si>
  <si>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</si>
  <si>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</si>
  <si>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</si>
  <si>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</si>
  <si>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</si>
  <si>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</si>
  <si>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</si>
  <si>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</si>
  <si>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</si>
  <si>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</si>
  <si>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</si>
  <si>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</si>
  <si>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</si>
  <si>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</si>
  <si>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</si>
  <si>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</si>
  <si>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</si>
  <si>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</si>
  <si>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</si>
  <si>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</si>
  <si>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</si>
  <si>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</si>
  <si>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</si>
  <si>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</si>
  <si>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</si>
  <si>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</si>
  <si>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</si>
  <si>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</si>
  <si>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</si>
  <si>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</si>
  <si>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</si>
  <si>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</si>
  <si>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</si>
  <si>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</si>
  <si>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</si>
  <si>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</si>
  <si>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</si>
  <si>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</si>
  <si>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</si>
  <si>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</si>
  <si>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</si>
  <si>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</si>
  <si>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</si>
  <si>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</si>
  <si>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</si>
  <si>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</si>
  <si>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</si>
  <si>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</si>
  <si>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</si>
  <si>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</si>
  <si>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</si>
  <si>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</si>
  <si>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</si>
  <si>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</si>
  <si>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</si>
  <si>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</si>
  <si>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</si>
  <si>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</si>
  <si>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</si>
  <si>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</si>
  <si>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</si>
  <si>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</si>
  <si>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</si>
  <si>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</si>
  <si>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</si>
  <si>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</si>
  <si>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</si>
  <si>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>Working Capital</t>
  </si>
  <si>
    <t>Opex</t>
  </si>
  <si>
    <t>Interest Receivable Rate</t>
  </si>
  <si>
    <t>Tax Rate</t>
  </si>
  <si>
    <t>Revenue First Year</t>
  </si>
  <si>
    <t>Revenue Growth Rate</t>
  </si>
  <si>
    <t>COGS and Related</t>
  </si>
  <si>
    <t>Gross Margin</t>
  </si>
  <si>
    <t>Days Payable</t>
  </si>
  <si>
    <t>Annual Rate</t>
  </si>
  <si>
    <t>Accounting Depreciation - Straight Line</t>
  </si>
  <si>
    <t>Debt and Related</t>
  </si>
  <si>
    <t>Debt Drawdowns</t>
  </si>
  <si>
    <t>Debt Repayments</t>
  </si>
  <si>
    <t>Interest Rate</t>
  </si>
  <si>
    <t>Permanent Differences</t>
  </si>
  <si>
    <t>Non-Assessable Revenue</t>
  </si>
  <si>
    <t>Disallowable Expenses</t>
  </si>
  <si>
    <t>Tax Depreciation (Declining Balance)</t>
  </si>
  <si>
    <t xml:space="preserve">Capital Expenditure </t>
  </si>
  <si>
    <t>Remaining Life of Tax Assets</t>
  </si>
  <si>
    <t>Tax Asset Life of New Capex</t>
  </si>
  <si>
    <t>Tax Payable and Paid</t>
  </si>
  <si>
    <t>Payment Delay</t>
  </si>
  <si>
    <t xml:space="preserve">Ordinary Equity </t>
  </si>
  <si>
    <t xml:space="preserve">Equity Issuances </t>
  </si>
  <si>
    <t>Equity Buybacks</t>
  </si>
  <si>
    <t>Unit</t>
  </si>
  <si>
    <t>Income Statement</t>
  </si>
  <si>
    <t>Balance Sheet</t>
  </si>
  <si>
    <t>Cash Flow Statement</t>
  </si>
  <si>
    <t>Remaining Life of Existing Assets</t>
  </si>
  <si>
    <t>Economic Life of New Capex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</si>
  <si>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</si>
  <si>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</si>
  <si>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</si>
  <si>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</si>
  <si>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</si>
  <si>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</si>
  <si>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</si>
  <si>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</si>
  <si>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</si>
  <si>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</si>
  <si>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</si>
  <si>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</si>
  <si>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</si>
  <si>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</si>
  <si>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</si>
  <si>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</si>
  <si>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</si>
  <si>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</si>
  <si>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</si>
  <si>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</si>
  <si>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</si>
  <si>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</si>
  <si>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</si>
  <si>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</si>
  <si>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</si>
  <si>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</si>
  <si>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</si>
  <si>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</si>
  <si>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</si>
  <si>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</si>
  <si>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</si>
  <si>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</si>
  <si>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</si>
  <si>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</si>
  <si>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</si>
  <si>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</si>
  <si>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t xml:space="preserve">Interest Receivable 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</si>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</sst>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1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181" fontId="25" fillId="4" borderId="7" xfId="14" applyNumberFormat="1">
      <protection locked="0"/>
    </xf>
    <xf numFmtId="181" fontId="0" fillId="0" borderId="0" xfId="0" applyNumberForma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3" fontId="25" fillId="4" borderId="7" xfId="1" applyFont="1" applyFill="1" applyBorder="1" applyProtection="1">
      <protection locked="0"/>
    </xf>
    <xf numFmtId="0" fontId="23" fillId="0" borderId="0" xfId="0" applyFont="1"/>
    <xf numFmtId="0" fontId="27" fillId="0" borderId="0" xfId="8" applyFont="1">
      <alignment horizontal="left"/>
      <protection locked="0"/>
    </xf>
    <xf numFmtId="164" fontId="35" fillId="2" borderId="16" xfId="0" applyNumberFormat="1" applyFont="1" applyFill="1" applyBorder="1" applyAlignment="1" applyProtection="1">
      <alignment horizontal="center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8" fillId="10" borderId="8" xfId="21" applyNumberFormat="1"/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1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9" borderId="0" xfId="33">
      <alignment horizontal="center"/>
    </xf>
    <xf numFmtId="0" fontId="0" fillId="0" borderId="0" xfId="0"/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5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11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01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10.01 - Initial Structure.xlsm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02" t="s">
        <v>159</v>
      </c>
      <c r="D17" s="102"/>
      <c r="E17" s="102"/>
      <c r="F17" s="102"/>
      <c r="G17" s="102"/>
      <c r="H17" s="102"/>
      <c r="I17" s="102"/>
      <c r="J17" s="102"/>
    </row>
    <row r="18" spans="3:10" ht="12.75" x14ac:dyDescent="0.2">
      <c r="C18" s="102"/>
      <c r="D18" s="102"/>
      <c r="E18" s="102"/>
      <c r="F18" s="102"/>
      <c r="G18" s="102"/>
      <c r="H18" s="102"/>
      <c r="I18" s="102"/>
      <c r="J18" s="102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03" t="s">
        <v>22</v>
      </c>
      <c r="H21" s="103"/>
      <c r="I21" s="103"/>
      <c r="J21" s="6"/>
    </row>
    <row r="22" spans="3:10" ht="12.75" x14ac:dyDescent="0.2">
      <c r="C22" s="9" t="s">
        <v>23</v>
      </c>
      <c r="D22" s="8"/>
      <c r="E22" s="6"/>
      <c r="F22" s="6"/>
      <c r="G22" s="103" t="s">
        <v>24</v>
      </c>
      <c r="H22" s="103"/>
      <c r="I22" s="103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81" customWidth="1"/>
    <col min="6" max="6" width="17.7109375" style="81" customWidth="1"/>
    <col min="7" max="16384" width="9.140625" style="81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92"/>
      <c r="G1" s="92"/>
    </row>
    <row r="2" spans="1:12" ht="18" x14ac:dyDescent="0.25">
      <c r="A2" s="47" t="str">
        <f ca="1">Model_Name</f>
        <v>Chapter 10.01 - Initial Structure.xlsm</v>
      </c>
    </row>
    <row r="3" spans="1:12" x14ac:dyDescent="0.2">
      <c r="A3" s="103" t="s">
        <v>1</v>
      </c>
      <c r="B3" s="103"/>
      <c r="C3" s="103"/>
      <c r="D3" s="82"/>
      <c r="E3" s="82"/>
    </row>
    <row r="4" spans="1:12" x14ac:dyDescent="0.2">
      <c r="A4" s="81" t="s">
        <v>2</v>
      </c>
      <c r="G4" s="93">
        <f>Overall_Error_Check</f>
        <v>0</v>
      </c>
    </row>
    <row r="7" spans="1:12" ht="16.5" thickBot="1" x14ac:dyDescent="0.3">
      <c r="B7" s="48">
        <v>1</v>
      </c>
      <c r="C7" s="94" t="s">
        <v>25</v>
      </c>
      <c r="D7" s="86"/>
      <c r="E7" s="86"/>
      <c r="F7" s="86"/>
      <c r="G7" s="86"/>
      <c r="H7" s="86"/>
      <c r="I7" s="86"/>
      <c r="J7" s="86"/>
      <c r="K7" s="86"/>
      <c r="L7" s="86"/>
    </row>
    <row r="8" spans="1:12" ht="12.75" thickTop="1" x14ac:dyDescent="0.2"/>
    <row r="9" spans="1:12" x14ac:dyDescent="0.2">
      <c r="F9" s="101" t="s">
        <v>26</v>
      </c>
    </row>
    <row r="10" spans="1:12" x14ac:dyDescent="0.2">
      <c r="F10" s="101" t="s">
        <v>27</v>
      </c>
    </row>
    <row r="11" spans="1:12" x14ac:dyDescent="0.2">
      <c r="F11" s="101" t="s">
        <v>0</v>
      </c>
    </row>
    <row r="12" spans="1:12" x14ac:dyDescent="0.2">
      <c r="F12" s="101" t="s">
        <v>158</v>
      </c>
    </row>
    <row r="13" spans="1:12" x14ac:dyDescent="0.2">
      <c r="F13" s="101" t="s">
        <v>124</v>
      </c>
    </row>
    <row r="14" spans="1:12" x14ac:dyDescent="0.2">
      <c r="F14" s="101" t="s">
        <v>66</v>
      </c>
    </row>
    <row r="15" spans="1:12" x14ac:dyDescent="0.2">
      <c r="F15" s="101" t="s">
        <v>70</v>
      </c>
    </row>
    <row r="16" spans="1:12" x14ac:dyDescent="0.2">
      <c r="F16" s="101" t="s">
        <v>196</v>
      </c>
    </row>
    <row r="17" spans="6:6" x14ac:dyDescent="0.2">
      <c r="F17" s="101" t="s">
        <v>82</v>
      </c>
    </row>
    <row r="18" spans="6:6" x14ac:dyDescent="0.2">
      <c r="F18" s="101"/>
    </row>
    <row r="19" spans="6:6" x14ac:dyDescent="0.2">
      <c r="F19" s="101"/>
    </row>
    <row r="20" spans="6:6" x14ac:dyDescent="0.2">
      <c r="F20" s="101"/>
    </row>
    <row r="21" spans="6:6" x14ac:dyDescent="0.2">
      <c r="F21" s="101"/>
    </row>
    <row r="22" spans="6:6" x14ac:dyDescent="0.2">
      <c r="F22" s="74"/>
    </row>
    <row r="23" spans="6:6" x14ac:dyDescent="0.2">
      <c r="F23" s="74"/>
    </row>
    <row r="24" spans="6:6" x14ac:dyDescent="0.2">
      <c r="F24" s="74"/>
    </row>
    <row r="25" spans="6:6" x14ac:dyDescent="0.2">
      <c r="F25" s="74"/>
    </row>
    <row r="26" spans="6:6" x14ac:dyDescent="0.2">
      <c r="F26" s="74"/>
    </row>
    <row r="27" spans="6:6" x14ac:dyDescent="0.2">
      <c r="F27" s="74"/>
    </row>
    <row r="28" spans="6:6" x14ac:dyDescent="0.2">
      <c r="F28" s="74"/>
    </row>
    <row r="29" spans="6:6" x14ac:dyDescent="0.2">
      <c r="F29" s="74"/>
    </row>
    <row r="30" spans="6:6" x14ac:dyDescent="0.2">
      <c r="F30" s="74"/>
    </row>
    <row r="31" spans="6:6" x14ac:dyDescent="0.2">
      <c r="F31" s="74"/>
    </row>
    <row r="32" spans="6:6" x14ac:dyDescent="0.2">
      <c r="F32" s="74"/>
    </row>
    <row r="33" spans="6:6" x14ac:dyDescent="0.2">
      <c r="F33" s="74"/>
    </row>
    <row r="34" spans="6:6" x14ac:dyDescent="0.2">
      <c r="F34" s="74"/>
    </row>
    <row r="35" spans="6:6" x14ac:dyDescent="0.2">
      <c r="F35" s="74"/>
    </row>
    <row r="36" spans="6:6" x14ac:dyDescent="0.2">
      <c r="F36" s="74"/>
    </row>
    <row r="37" spans="6:6" x14ac:dyDescent="0.2">
      <c r="F37" s="74"/>
    </row>
    <row r="38" spans="6:6" x14ac:dyDescent="0.2">
      <c r="F38" s="74"/>
    </row>
    <row r="39" spans="6:6" x14ac:dyDescent="0.2">
      <c r="F39" s="74"/>
    </row>
    <row r="40" spans="6:6" x14ac:dyDescent="0.2">
      <c r="F40" s="74"/>
    </row>
    <row r="41" spans="6:6" x14ac:dyDescent="0.2">
      <c r="F41" s="74"/>
    </row>
    <row r="42" spans="6:6" x14ac:dyDescent="0.2">
      <c r="F42" s="74"/>
    </row>
    <row r="43" spans="6:6" x14ac:dyDescent="0.2">
      <c r="F43" s="74"/>
    </row>
  </sheetData>
  <mergeCells count="1">
    <mergeCell ref="A3:C3"/>
  </mergeCells>
  <hyperlinks>
    <hyperlink ref="F9" location="HL_1" display="Cover" xr:uid="{54CB5323-8887-4DCD-91A1-4961E664995D}"/>
    <hyperlink ref="F10" location="HL_3" display="Style Guide" xr:uid="{F8B80F09-08D7-4EC2-BA86-4CB39EDEC12F}"/>
    <hyperlink ref="F11" location="HL_4" display="Model Parameters" xr:uid="{7E89B893-5C90-4FD1-9CC6-3F4612CBB3FD}"/>
    <hyperlink ref="F12" location="HL_5" display="General Assumptions" xr:uid="{A527CC64-18AE-45E6-A613-073CC1F04F3B}"/>
    <hyperlink ref="F13" location="HL_6" display="Calculations" xr:uid="{EA6CC48B-5DB8-4BD1-938B-A407A6F602F2}"/>
    <hyperlink ref="F14" location="HL_7" display="Error Checks" xr:uid="{3A1D4904-D49F-4ED0-9B8A-562917D94A4D}"/>
    <hyperlink ref="F15" location="HL_8" display="Timing" xr:uid="{45927F17-1A20-4D61-BB04-481600488139}"/>
    <hyperlink ref="F16" location="HL_9" display="Lookup" xr:uid="{BF37B9CF-88B8-4CA8-BA53-B60163791F00}"/>
    <hyperlink ref="F17" location="HL_10" display="Change Log" xr:uid="{45B68475-B09E-4401-BD2F-3B21E862CE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10.01 - Initial Structure.xlsm</v>
      </c>
    </row>
    <row r="3" spans="1:13" x14ac:dyDescent="0.2">
      <c r="A3" s="101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05" t="s">
        <v>29</v>
      </c>
      <c r="D8" s="105"/>
      <c r="E8" s="105"/>
      <c r="F8" s="105"/>
      <c r="G8" s="105"/>
      <c r="H8" s="11"/>
      <c r="I8" s="11" t="s">
        <v>30</v>
      </c>
      <c r="J8" s="11"/>
      <c r="K8" s="11" t="s">
        <v>31</v>
      </c>
    </row>
    <row r="9" spans="1:13" outlineLevel="1" x14ac:dyDescent="0.2">
      <c r="C9" s="104"/>
      <c r="D9" s="104"/>
      <c r="E9" s="104"/>
      <c r="F9" s="104"/>
      <c r="G9" s="104"/>
      <c r="H9" s="44"/>
      <c r="I9" s="44"/>
      <c r="J9" s="14"/>
      <c r="K9" s="16"/>
    </row>
    <row r="10" spans="1:13" ht="20.25" outlineLevel="1" x14ac:dyDescent="0.3">
      <c r="C10" s="104" t="s">
        <v>32</v>
      </c>
      <c r="D10" s="104"/>
      <c r="E10" s="104"/>
      <c r="F10" s="104"/>
      <c r="G10" s="104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04" t="s">
        <v>5</v>
      </c>
      <c r="D11" s="104"/>
      <c r="E11" s="104"/>
      <c r="F11" s="104"/>
      <c r="G11" s="104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04"/>
      <c r="D12" s="104"/>
      <c r="E12" s="104"/>
      <c r="F12" s="104"/>
      <c r="G12" s="104"/>
      <c r="H12" s="12"/>
      <c r="I12" s="12"/>
      <c r="J12" s="14"/>
      <c r="K12" s="16"/>
    </row>
    <row r="13" spans="1:13" ht="16.5" outlineLevel="1" thickBot="1" x14ac:dyDescent="0.3">
      <c r="C13" s="104" t="s">
        <v>33</v>
      </c>
      <c r="D13" s="104"/>
      <c r="E13" s="104"/>
      <c r="F13" s="104"/>
      <c r="G13" s="104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04" t="s">
        <v>34</v>
      </c>
      <c r="D14" s="104"/>
      <c r="E14" s="104"/>
      <c r="F14" s="104"/>
      <c r="G14" s="104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04" t="s">
        <v>35</v>
      </c>
      <c r="D15" s="104"/>
      <c r="E15" s="104"/>
      <c r="F15" s="104"/>
      <c r="G15" s="104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04" t="s">
        <v>36</v>
      </c>
      <c r="D16" s="104"/>
      <c r="E16" s="104"/>
      <c r="F16" s="104"/>
      <c r="G16" s="104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04"/>
      <c r="D17" s="104"/>
      <c r="E17" s="104"/>
      <c r="F17" s="104"/>
      <c r="G17" s="104"/>
      <c r="H17" s="12"/>
      <c r="I17" s="12"/>
      <c r="J17" s="14"/>
      <c r="K17" s="16"/>
    </row>
    <row r="18" spans="2:14" ht="15" outlineLevel="1" x14ac:dyDescent="0.25">
      <c r="C18" s="104" t="s">
        <v>37</v>
      </c>
      <c r="D18" s="104"/>
      <c r="E18" s="104"/>
      <c r="F18" s="104"/>
      <c r="G18" s="104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04"/>
      <c r="D19" s="104"/>
      <c r="E19" s="104"/>
      <c r="F19" s="104"/>
      <c r="G19" s="104"/>
      <c r="H19" s="12"/>
      <c r="I19" s="12"/>
      <c r="J19" s="14"/>
      <c r="K19" s="16"/>
      <c r="N19" s="19"/>
    </row>
    <row r="20" spans="2:14" ht="15" outlineLevel="1" x14ac:dyDescent="0.25">
      <c r="C20" s="104" t="s">
        <v>38</v>
      </c>
      <c r="D20" s="104"/>
      <c r="E20" s="104"/>
      <c r="F20" s="104"/>
      <c r="G20" s="104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07" t="s">
        <v>29</v>
      </c>
      <c r="D25" s="107"/>
      <c r="E25" s="107"/>
      <c r="F25" s="107"/>
      <c r="G25" s="107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04"/>
      <c r="D26" s="104"/>
      <c r="E26" s="104"/>
      <c r="F26" s="104"/>
      <c r="G26" s="104"/>
      <c r="H26" s="44"/>
      <c r="I26" s="44"/>
      <c r="J26" s="14"/>
      <c r="K26" s="15"/>
    </row>
    <row r="27" spans="2:14" ht="15" outlineLevel="1" x14ac:dyDescent="0.25">
      <c r="C27" s="104" t="s">
        <v>40</v>
      </c>
      <c r="D27" s="104"/>
      <c r="E27" s="104"/>
      <c r="F27" s="104"/>
      <c r="G27" s="104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04"/>
      <c r="D28" s="104"/>
      <c r="E28" s="104"/>
      <c r="F28" s="104"/>
      <c r="G28" s="104"/>
      <c r="H28" s="12"/>
      <c r="I28" s="12"/>
      <c r="J28" s="12"/>
      <c r="K28" s="22"/>
    </row>
    <row r="29" spans="2:14" ht="15" outlineLevel="1" x14ac:dyDescent="0.25">
      <c r="C29" s="104" t="s">
        <v>41</v>
      </c>
      <c r="D29" s="104"/>
      <c r="E29" s="104"/>
      <c r="F29" s="104"/>
      <c r="G29" s="104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04"/>
      <c r="D30" s="104"/>
      <c r="E30" s="104"/>
      <c r="F30" s="104"/>
      <c r="G30" s="104"/>
      <c r="H30" s="12"/>
      <c r="I30" s="12"/>
      <c r="J30" s="12"/>
      <c r="K30" s="22"/>
    </row>
    <row r="31" spans="2:14" ht="15" outlineLevel="1" x14ac:dyDescent="0.25">
      <c r="C31" s="106" t="s">
        <v>42</v>
      </c>
      <c r="D31" s="106"/>
      <c r="E31" s="106"/>
      <c r="F31" s="106"/>
      <c r="G31" s="106"/>
      <c r="I31" s="24"/>
      <c r="K31" s="22" t="str">
        <f>C31</f>
        <v>Empty</v>
      </c>
    </row>
    <row r="32" spans="2:14" ht="15" outlineLevel="1" x14ac:dyDescent="0.25">
      <c r="C32" s="106"/>
      <c r="D32" s="106"/>
      <c r="E32" s="106"/>
      <c r="F32" s="106"/>
      <c r="G32" s="106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06" t="s">
        <v>44</v>
      </c>
      <c r="D35" s="106"/>
      <c r="E35" s="106"/>
      <c r="F35" s="106"/>
      <c r="G35" s="106"/>
      <c r="I35" s="10" t="s">
        <v>44</v>
      </c>
      <c r="K35" s="22" t="str">
        <f>C35</f>
        <v>Hyperlink</v>
      </c>
    </row>
    <row r="36" spans="3:11" ht="15" outlineLevel="1" x14ac:dyDescent="0.25">
      <c r="C36" s="106"/>
      <c r="D36" s="106"/>
      <c r="E36" s="106"/>
      <c r="F36" s="106"/>
      <c r="G36" s="106"/>
      <c r="K36" s="22"/>
    </row>
    <row r="37" spans="3:11" ht="15" outlineLevel="1" x14ac:dyDescent="0.25">
      <c r="C37" s="106" t="s">
        <v>45</v>
      </c>
      <c r="D37" s="106"/>
      <c r="E37" s="106"/>
      <c r="F37" s="106"/>
      <c r="G37" s="106"/>
      <c r="I37" s="26">
        <f>'Error Checks'!E16</f>
        <v>0</v>
      </c>
      <c r="K37" s="22" t="str">
        <f>C37</f>
        <v>Internal Reference</v>
      </c>
    </row>
    <row r="38" spans="3:11" ht="15" outlineLevel="1" x14ac:dyDescent="0.25">
      <c r="C38" s="106"/>
      <c r="D38" s="106"/>
      <c r="E38" s="106"/>
      <c r="F38" s="106"/>
      <c r="G38" s="106"/>
      <c r="K38" s="22"/>
    </row>
    <row r="39" spans="3:11" ht="15" outlineLevel="1" x14ac:dyDescent="0.25">
      <c r="C39" s="106" t="s">
        <v>46</v>
      </c>
      <c r="D39" s="106"/>
      <c r="E39" s="106"/>
      <c r="F39" s="106"/>
      <c r="G39" s="106"/>
      <c r="I39" s="27">
        <v>77</v>
      </c>
      <c r="K39" s="22" t="s">
        <v>47</v>
      </c>
    </row>
    <row r="40" spans="3:11" ht="15" outlineLevel="1" x14ac:dyDescent="0.25">
      <c r="C40" s="106"/>
      <c r="D40" s="106"/>
      <c r="E40" s="106"/>
      <c r="F40" s="106"/>
      <c r="G40" s="106"/>
      <c r="K40" s="22"/>
    </row>
    <row r="41" spans="3:11" ht="15" outlineLevel="1" x14ac:dyDescent="0.25">
      <c r="C41" s="106" t="s">
        <v>48</v>
      </c>
      <c r="D41" s="106"/>
      <c r="E41" s="106"/>
      <c r="F41" s="106"/>
      <c r="G41" s="106"/>
      <c r="I41" s="28">
        <f>I39</f>
        <v>77</v>
      </c>
      <c r="K41" s="22" t="str">
        <f>C41</f>
        <v>Line Total</v>
      </c>
    </row>
    <row r="42" spans="3:11" ht="15" outlineLevel="1" x14ac:dyDescent="0.25">
      <c r="C42" s="106"/>
      <c r="D42" s="106"/>
      <c r="E42" s="106"/>
      <c r="F42" s="106"/>
      <c r="G42" s="106"/>
      <c r="K42" s="22"/>
    </row>
    <row r="43" spans="3:11" ht="15" outlineLevel="1" x14ac:dyDescent="0.25">
      <c r="C43" s="106" t="s">
        <v>49</v>
      </c>
      <c r="D43" s="106"/>
      <c r="E43" s="106"/>
      <c r="F43" s="106"/>
      <c r="G43" s="106"/>
      <c r="I43" s="29">
        <v>365</v>
      </c>
      <c r="K43" s="22" t="str">
        <f>C43</f>
        <v>Parameter</v>
      </c>
    </row>
    <row r="44" spans="3:11" ht="15" outlineLevel="1" x14ac:dyDescent="0.25">
      <c r="C44" s="106"/>
      <c r="D44" s="106"/>
      <c r="E44" s="106"/>
      <c r="F44" s="106"/>
      <c r="G44" s="106"/>
      <c r="K44" s="22"/>
    </row>
    <row r="45" spans="3:11" ht="15" outlineLevel="1" x14ac:dyDescent="0.25">
      <c r="C45" s="106" t="s">
        <v>50</v>
      </c>
      <c r="D45" s="106"/>
      <c r="E45" s="106"/>
      <c r="F45" s="106"/>
      <c r="G45" s="106"/>
      <c r="I45" s="30" t="s">
        <v>51</v>
      </c>
      <c r="K45" s="22" t="str">
        <f>C45</f>
        <v>Range Name Description</v>
      </c>
    </row>
    <row r="46" spans="3:11" ht="15" outlineLevel="1" x14ac:dyDescent="0.25">
      <c r="C46" s="106"/>
      <c r="D46" s="106"/>
      <c r="E46" s="106"/>
      <c r="F46" s="106"/>
      <c r="G46" s="106"/>
      <c r="K46" s="22"/>
    </row>
    <row r="47" spans="3:11" ht="15" outlineLevel="1" x14ac:dyDescent="0.25">
      <c r="C47" s="106" t="s">
        <v>52</v>
      </c>
      <c r="D47" s="106"/>
      <c r="E47" s="106"/>
      <c r="F47" s="106"/>
      <c r="G47" s="106"/>
      <c r="I47" s="31">
        <f>ROW(C47)</f>
        <v>47</v>
      </c>
      <c r="K47" s="22" t="s">
        <v>53</v>
      </c>
    </row>
    <row r="48" spans="3:11" ht="15" outlineLevel="1" x14ac:dyDescent="0.25">
      <c r="C48" s="106"/>
      <c r="D48" s="106"/>
      <c r="E48" s="106"/>
      <c r="F48" s="106"/>
      <c r="G48" s="106"/>
      <c r="K48" s="22"/>
    </row>
    <row r="49" spans="2:13" ht="15" outlineLevel="1" x14ac:dyDescent="0.25">
      <c r="C49" s="106" t="s">
        <v>54</v>
      </c>
      <c r="D49" s="106"/>
      <c r="E49" s="106"/>
      <c r="F49" s="106"/>
      <c r="G49" s="106"/>
      <c r="I49" s="32">
        <f>I41</f>
        <v>77</v>
      </c>
      <c r="K49" s="22" t="str">
        <f>C49</f>
        <v>Row Summary</v>
      </c>
    </row>
    <row r="50" spans="2:13" ht="15" outlineLevel="1" x14ac:dyDescent="0.25">
      <c r="C50" s="106"/>
      <c r="D50" s="106"/>
      <c r="E50" s="106"/>
      <c r="F50" s="106"/>
      <c r="G50" s="106"/>
      <c r="K50" s="22"/>
    </row>
    <row r="51" spans="2:13" ht="15" outlineLevel="1" x14ac:dyDescent="0.25">
      <c r="C51" s="106" t="s">
        <v>55</v>
      </c>
      <c r="D51" s="106"/>
      <c r="E51" s="106"/>
      <c r="F51" s="106"/>
      <c r="G51" s="106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06"/>
      <c r="D52" s="106"/>
      <c r="E52" s="106"/>
      <c r="F52" s="106"/>
      <c r="G52" s="106"/>
      <c r="K52" s="22"/>
    </row>
    <row r="53" spans="2:13" ht="15" outlineLevel="1" x14ac:dyDescent="0.25">
      <c r="C53" s="106" t="s">
        <v>56</v>
      </c>
      <c r="D53" s="106"/>
      <c r="E53" s="106"/>
      <c r="F53" s="106"/>
      <c r="G53" s="106"/>
      <c r="I53" s="34"/>
      <c r="K53" s="22" t="str">
        <f>C53</f>
        <v>WIP</v>
      </c>
    </row>
    <row r="54" spans="2:13" ht="15" outlineLevel="1" x14ac:dyDescent="0.25">
      <c r="C54" s="106"/>
      <c r="D54" s="106"/>
      <c r="E54" s="106"/>
      <c r="F54" s="106"/>
      <c r="G54" s="106"/>
      <c r="K54" s="22"/>
    </row>
    <row r="55" spans="2:13" outlineLevel="1" x14ac:dyDescent="0.2">
      <c r="C55" s="106"/>
      <c r="D55" s="106"/>
      <c r="E55" s="106"/>
      <c r="F55" s="106"/>
      <c r="G55" s="106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05" t="s">
        <v>29</v>
      </c>
      <c r="D58" s="105"/>
      <c r="E58" s="105"/>
      <c r="F58" s="105"/>
      <c r="G58" s="105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06" t="s">
        <v>58</v>
      </c>
      <c r="D60" s="106"/>
      <c r="E60" s="106"/>
      <c r="F60" s="106"/>
      <c r="G60" s="106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06"/>
      <c r="D61" s="106"/>
      <c r="E61" s="106"/>
      <c r="F61" s="106"/>
      <c r="G61" s="106"/>
      <c r="K61" s="22"/>
    </row>
    <row r="62" spans="2:13" ht="15" outlineLevel="1" x14ac:dyDescent="0.25">
      <c r="C62" s="106" t="s">
        <v>59</v>
      </c>
      <c r="D62" s="106"/>
      <c r="E62" s="106"/>
      <c r="F62" s="106"/>
      <c r="G62" s="106"/>
      <c r="I62" s="50">
        <v>-123456.789</v>
      </c>
      <c r="K62" s="22" t="str">
        <f t="shared" si="0"/>
        <v>Comma [0]</v>
      </c>
    </row>
    <row r="63" spans="2:13" ht="15" outlineLevel="1" x14ac:dyDescent="0.25">
      <c r="C63" s="106"/>
      <c r="D63" s="106"/>
      <c r="E63" s="106"/>
      <c r="F63" s="106"/>
      <c r="G63" s="106"/>
      <c r="K63" s="22"/>
    </row>
    <row r="64" spans="2:13" ht="15" outlineLevel="1" x14ac:dyDescent="0.25">
      <c r="C64" s="106" t="s">
        <v>60</v>
      </c>
      <c r="D64" s="106"/>
      <c r="E64" s="106"/>
      <c r="F64" s="106"/>
      <c r="G64" s="106"/>
      <c r="I64" s="52">
        <v>123456.789</v>
      </c>
      <c r="K64" s="22" t="str">
        <f t="shared" si="0"/>
        <v>Currency</v>
      </c>
    </row>
    <row r="65" spans="3:11" ht="15" outlineLevel="1" x14ac:dyDescent="0.25">
      <c r="C65" s="106"/>
      <c r="D65" s="106"/>
      <c r="E65" s="106"/>
      <c r="F65" s="106"/>
      <c r="G65" s="106"/>
      <c r="K65" s="22"/>
    </row>
    <row r="66" spans="3:11" ht="15" outlineLevel="1" x14ac:dyDescent="0.25">
      <c r="C66" s="106" t="s">
        <v>61</v>
      </c>
      <c r="D66" s="106"/>
      <c r="E66" s="106"/>
      <c r="F66" s="106"/>
      <c r="G66" s="106"/>
      <c r="I66" s="53">
        <v>123456.789</v>
      </c>
      <c r="K66" s="22" t="str">
        <f t="shared" si="0"/>
        <v>Currency [0]</v>
      </c>
    </row>
    <row r="67" spans="3:11" ht="15" outlineLevel="1" x14ac:dyDescent="0.25">
      <c r="C67" s="106"/>
      <c r="D67" s="106"/>
      <c r="E67" s="106"/>
      <c r="F67" s="106"/>
      <c r="G67" s="106"/>
      <c r="K67" s="22"/>
    </row>
    <row r="68" spans="3:11" ht="15" outlineLevel="1" x14ac:dyDescent="0.25">
      <c r="C68" s="104" t="s">
        <v>62</v>
      </c>
      <c r="D68" s="104"/>
      <c r="E68" s="104"/>
      <c r="F68" s="104"/>
      <c r="G68" s="104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04"/>
      <c r="D69" s="104"/>
      <c r="E69" s="104"/>
      <c r="F69" s="104"/>
      <c r="G69" s="104"/>
      <c r="H69" s="12"/>
      <c r="I69" s="12"/>
      <c r="J69" s="12"/>
      <c r="K69" s="22"/>
    </row>
    <row r="70" spans="3:11" ht="15" outlineLevel="1" x14ac:dyDescent="0.25">
      <c r="C70" s="104" t="s">
        <v>63</v>
      </c>
      <c r="D70" s="104"/>
      <c r="E70" s="104"/>
      <c r="F70" s="104"/>
      <c r="G70" s="104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06"/>
      <c r="D71" s="106"/>
      <c r="E71" s="106"/>
      <c r="F71" s="106"/>
      <c r="G71" s="106"/>
      <c r="K71" s="22"/>
    </row>
    <row r="72" spans="3:11" ht="15" outlineLevel="1" x14ac:dyDescent="0.25">
      <c r="C72" s="106" t="s">
        <v>64</v>
      </c>
      <c r="D72" s="106"/>
      <c r="E72" s="106"/>
      <c r="F72" s="106"/>
      <c r="G72" s="106"/>
      <c r="I72" s="36">
        <v>-123456.789</v>
      </c>
      <c r="K72" s="22" t="str">
        <f>C72</f>
        <v>Numbers 0</v>
      </c>
    </row>
    <row r="73" spans="3:11" ht="15" outlineLevel="1" x14ac:dyDescent="0.25">
      <c r="C73" s="106"/>
      <c r="D73" s="106"/>
      <c r="E73" s="106"/>
      <c r="F73" s="106"/>
      <c r="G73" s="106"/>
      <c r="K73" s="22"/>
    </row>
    <row r="74" spans="3:11" ht="15" outlineLevel="1" x14ac:dyDescent="0.25">
      <c r="C74" s="106" t="s">
        <v>65</v>
      </c>
      <c r="D74" s="106"/>
      <c r="E74" s="106"/>
      <c r="F74" s="106"/>
      <c r="G74" s="106"/>
      <c r="I74" s="37">
        <v>0.5</v>
      </c>
      <c r="K74" s="22" t="str">
        <f>C74</f>
        <v>Percent</v>
      </c>
    </row>
    <row r="75" spans="3:11" outlineLevel="1" x14ac:dyDescent="0.2">
      <c r="C75" s="106"/>
      <c r="D75" s="106"/>
      <c r="E75" s="106"/>
      <c r="F75" s="106"/>
      <c r="G75" s="106"/>
    </row>
    <row r="76" spans="3:11" outlineLevel="1" x14ac:dyDescent="0.2">
      <c r="C76" s="106"/>
      <c r="D76" s="106"/>
      <c r="E76" s="106"/>
      <c r="F76" s="106"/>
      <c r="G76" s="106"/>
    </row>
    <row r="77" spans="3:11" x14ac:dyDescent="0.2">
      <c r="C77" s="106"/>
      <c r="D77" s="106"/>
      <c r="E77" s="106"/>
      <c r="F77" s="106"/>
      <c r="G77" s="106"/>
    </row>
    <row r="78" spans="3:11" x14ac:dyDescent="0.2">
      <c r="C78" s="106"/>
      <c r="D78" s="106"/>
      <c r="E78" s="106"/>
      <c r="F78" s="106"/>
      <c r="G78" s="106"/>
    </row>
    <row r="79" spans="3:11" x14ac:dyDescent="0.2">
      <c r="C79" s="106"/>
      <c r="D79" s="106"/>
      <c r="E79" s="106"/>
      <c r="F79" s="106"/>
      <c r="G79" s="106"/>
    </row>
    <row r="80" spans="3:11" x14ac:dyDescent="0.2">
      <c r="C80" s="106"/>
      <c r="D80" s="106"/>
      <c r="E80" s="106"/>
      <c r="F80" s="106"/>
      <c r="G80" s="106"/>
    </row>
    <row r="81" spans="3:7" x14ac:dyDescent="0.2">
      <c r="C81" s="106"/>
      <c r="D81" s="106"/>
      <c r="E81" s="106"/>
      <c r="F81" s="106"/>
      <c r="G81" s="106"/>
    </row>
  </sheetData>
  <mergeCells count="65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81" customWidth="1"/>
    <col min="6" max="6" width="16.28515625" style="81" customWidth="1"/>
    <col min="7" max="7" width="14.42578125" style="81" customWidth="1"/>
    <col min="8" max="8" width="3" style="81" customWidth="1"/>
    <col min="9" max="9" width="9.140625" style="81" customWidth="1"/>
    <col min="10" max="14" width="1.7109375" style="81" customWidth="1"/>
    <col min="15" max="15" width="9.140625" style="81" customWidth="1"/>
    <col min="16" max="16" width="1.7109375" style="81" customWidth="1"/>
    <col min="17" max="16380" width="9.140625" style="81" hidden="1"/>
    <col min="16381" max="16384" width="0.140625" style="81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08"/>
      <c r="K1" s="108"/>
    </row>
    <row r="2" spans="1:15" ht="18" x14ac:dyDescent="0.25">
      <c r="A2" s="47" t="str">
        <f ca="1">Model_Name</f>
        <v>Chapter 10.01 - Initial Structure.xlsm</v>
      </c>
    </row>
    <row r="3" spans="1:15" x14ac:dyDescent="0.2">
      <c r="A3" s="101" t="s">
        <v>1</v>
      </c>
      <c r="B3" s="85"/>
      <c r="C3" s="85"/>
      <c r="D3" s="85"/>
      <c r="E3" s="85"/>
    </row>
    <row r="4" spans="1:15" x14ac:dyDescent="0.2">
      <c r="A4" s="81" t="str">
        <f>Timing!A4</f>
        <v>Error Checks:</v>
      </c>
      <c r="I4" s="84">
        <f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2" t="s">
        <v>4</v>
      </c>
    </row>
    <row r="9" spans="1:15" outlineLevel="1" x14ac:dyDescent="0.2">
      <c r="C9" s="87"/>
    </row>
    <row r="10" spans="1:15" ht="15" outlineLevel="1" x14ac:dyDescent="0.25">
      <c r="C10" s="87"/>
      <c r="D10" s="5" t="s">
        <v>3</v>
      </c>
    </row>
    <row r="11" spans="1:15" ht="15" outlineLevel="1" x14ac:dyDescent="0.25">
      <c r="C11" s="87"/>
      <c r="D11" s="5"/>
    </row>
    <row r="12" spans="1:15" outlineLevel="1" x14ac:dyDescent="0.2">
      <c r="E12" s="81" t="s">
        <v>5</v>
      </c>
      <c r="G12" s="109" t="str">
        <f ca="1">IFERROR(MID(CELL("filename",A1),FIND("[",CELL("filename",A1))+1,FIND("]",CELL("filename",A1))-FIND("[",CELL("filename",A1))-1),””)</f>
        <v>Chapter 10.01 - Initial Structure.xlsm</v>
      </c>
      <c r="H12" s="110"/>
      <c r="I12" s="110"/>
      <c r="J12" s="110"/>
      <c r="K12" s="110"/>
      <c r="L12" s="110"/>
      <c r="M12" s="110"/>
      <c r="N12" s="111"/>
    </row>
    <row r="13" spans="1:15" outlineLevel="1" x14ac:dyDescent="0.2">
      <c r="E13" s="81" t="s">
        <v>6</v>
      </c>
      <c r="G13" s="112" t="s">
        <v>69</v>
      </c>
      <c r="H13" s="112"/>
      <c r="I13" s="112"/>
      <c r="J13" s="112"/>
      <c r="K13" s="112"/>
      <c r="L13" s="112"/>
      <c r="M13" s="112"/>
      <c r="N13" s="112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2" t="s">
        <v>8</v>
      </c>
    </row>
    <row r="19" spans="3:9" outlineLevel="1" x14ac:dyDescent="0.2"/>
    <row r="20" spans="3:9" outlineLevel="1" x14ac:dyDescent="0.2">
      <c r="E20" s="81" t="s">
        <v>9</v>
      </c>
      <c r="G20" s="88">
        <v>365</v>
      </c>
      <c r="I20" s="19" t="s">
        <v>180</v>
      </c>
    </row>
    <row r="21" spans="3:9" outlineLevel="1" x14ac:dyDescent="0.2">
      <c r="E21" s="81" t="s">
        <v>10</v>
      </c>
      <c r="G21" s="88">
        <v>1</v>
      </c>
      <c r="I21" s="19" t="s">
        <v>181</v>
      </c>
    </row>
    <row r="22" spans="3:9" outlineLevel="1" x14ac:dyDescent="0.2">
      <c r="E22" s="81" t="s">
        <v>11</v>
      </c>
      <c r="G22" s="88">
        <v>3</v>
      </c>
      <c r="I22" s="19" t="s">
        <v>182</v>
      </c>
    </row>
    <row r="23" spans="3:9" outlineLevel="1" x14ac:dyDescent="0.2">
      <c r="E23" s="81" t="s">
        <v>12</v>
      </c>
      <c r="G23" s="88">
        <v>6</v>
      </c>
      <c r="I23" s="19" t="s">
        <v>183</v>
      </c>
    </row>
    <row r="24" spans="3:9" outlineLevel="1" x14ac:dyDescent="0.2">
      <c r="E24" s="81" t="s">
        <v>13</v>
      </c>
      <c r="G24" s="88">
        <v>12</v>
      </c>
      <c r="I24" s="19" t="s">
        <v>184</v>
      </c>
    </row>
    <row r="25" spans="3:9" outlineLevel="1" x14ac:dyDescent="0.2">
      <c r="E25" s="81" t="s">
        <v>14</v>
      </c>
      <c r="G25" s="88">
        <v>4</v>
      </c>
      <c r="I25" s="19" t="s">
        <v>185</v>
      </c>
    </row>
    <row r="26" spans="3:9" outlineLevel="1" x14ac:dyDescent="0.2">
      <c r="I26" s="19"/>
    </row>
    <row r="27" spans="3:9" outlineLevel="1" x14ac:dyDescent="0.2">
      <c r="E27" s="81" t="s">
        <v>15</v>
      </c>
      <c r="G27" s="88">
        <v>5</v>
      </c>
      <c r="I27" s="19" t="s">
        <v>186</v>
      </c>
    </row>
    <row r="28" spans="3:9" outlineLevel="1" x14ac:dyDescent="0.2">
      <c r="I28" s="19"/>
    </row>
    <row r="29" spans="3:9" outlineLevel="1" x14ac:dyDescent="0.2">
      <c r="E29" s="81" t="s">
        <v>16</v>
      </c>
      <c r="G29" s="89">
        <v>9.9999999999999997E+98</v>
      </c>
      <c r="I29" s="19" t="s">
        <v>187</v>
      </c>
    </row>
    <row r="30" spans="3:9" outlineLevel="1" x14ac:dyDescent="0.2">
      <c r="E30" s="81" t="s">
        <v>17</v>
      </c>
      <c r="G30" s="89">
        <v>1E-8</v>
      </c>
      <c r="I30" s="19" t="s">
        <v>188</v>
      </c>
    </row>
    <row r="31" spans="3:9" outlineLevel="1" x14ac:dyDescent="0.2">
      <c r="I31" s="19"/>
    </row>
    <row r="32" spans="3:9" outlineLevel="1" x14ac:dyDescent="0.2">
      <c r="E32" s="81" t="s">
        <v>18</v>
      </c>
      <c r="G32" s="88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2" t="s">
        <v>99</v>
      </c>
    </row>
    <row r="38" spans="2:15" outlineLevel="1" x14ac:dyDescent="0.2"/>
    <row r="39" spans="2:15" outlineLevel="1" x14ac:dyDescent="0.2">
      <c r="E39" s="81" t="s">
        <v>71</v>
      </c>
      <c r="G39" s="90">
        <f>Model_Start_Date</f>
        <v>44013</v>
      </c>
    </row>
    <row r="40" spans="2:15" outlineLevel="1" x14ac:dyDescent="0.2">
      <c r="G40" s="91"/>
    </row>
    <row r="41" spans="2:15" outlineLevel="1" x14ac:dyDescent="0.2">
      <c r="G41" s="91"/>
    </row>
    <row r="42" spans="2:15" ht="16.5" outlineLevel="1" x14ac:dyDescent="0.25">
      <c r="C42" s="62" t="s">
        <v>55</v>
      </c>
    </row>
    <row r="43" spans="2:15" outlineLevel="1" x14ac:dyDescent="0.2"/>
    <row r="44" spans="2:15" outlineLevel="1" x14ac:dyDescent="0.2">
      <c r="E44" s="81" t="s">
        <v>152</v>
      </c>
      <c r="G44" s="88" t="s">
        <v>179</v>
      </c>
      <c r="I44" s="19" t="s">
        <v>152</v>
      </c>
    </row>
    <row r="45" spans="2:15" outlineLevel="1" x14ac:dyDescent="0.2">
      <c r="E45" s="81" t="s">
        <v>60</v>
      </c>
      <c r="G45" s="88" t="s">
        <v>160</v>
      </c>
      <c r="I45" s="19" t="s">
        <v>60</v>
      </c>
    </row>
    <row r="46" spans="2:15" outlineLevel="1" x14ac:dyDescent="0.2">
      <c r="E46" s="81" t="s">
        <v>100</v>
      </c>
      <c r="G46" s="88" t="s">
        <v>104</v>
      </c>
      <c r="I46" s="19" t="s">
        <v>100</v>
      </c>
    </row>
    <row r="47" spans="2:15" outlineLevel="1" x14ac:dyDescent="0.2">
      <c r="E47" s="81" t="s">
        <v>101</v>
      </c>
      <c r="G47" s="88" t="s">
        <v>105</v>
      </c>
      <c r="I47" s="19" t="s">
        <v>101</v>
      </c>
    </row>
    <row r="48" spans="2:15" outlineLevel="1" x14ac:dyDescent="0.2">
      <c r="E48" s="81" t="s">
        <v>161</v>
      </c>
      <c r="G48" s="88" t="s">
        <v>106</v>
      </c>
      <c r="I48" s="19" t="s">
        <v>189</v>
      </c>
    </row>
    <row r="49" spans="3:9" outlineLevel="1" x14ac:dyDescent="0.2">
      <c r="E49" s="81" t="s">
        <v>102</v>
      </c>
      <c r="G49" s="88" t="s">
        <v>102</v>
      </c>
      <c r="I49" s="19" t="s">
        <v>102</v>
      </c>
    </row>
    <row r="50" spans="3:9" outlineLevel="1" x14ac:dyDescent="0.2">
      <c r="E50" s="81" t="s">
        <v>162</v>
      </c>
      <c r="G50" s="88" t="s">
        <v>107</v>
      </c>
      <c r="I50" s="19" t="s">
        <v>190</v>
      </c>
    </row>
    <row r="51" spans="3:9" outlineLevel="1" x14ac:dyDescent="0.2">
      <c r="E51" s="81" t="s">
        <v>103</v>
      </c>
      <c r="G51" s="88" t="s">
        <v>108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2" t="s">
        <v>163</v>
      </c>
      <c r="I54" s="19"/>
    </row>
    <row r="55" spans="3:9" outlineLevel="1" x14ac:dyDescent="0.2">
      <c r="I55" s="19"/>
    </row>
    <row r="56" spans="3:9" outlineLevel="1" x14ac:dyDescent="0.2">
      <c r="E56" s="81" t="s">
        <v>153</v>
      </c>
      <c r="G56" s="88" t="s">
        <v>109</v>
      </c>
      <c r="I56" s="19" t="s">
        <v>191</v>
      </c>
    </row>
    <row r="57" spans="3:9" outlineLevel="1" x14ac:dyDescent="0.2">
      <c r="E57" s="81" t="s">
        <v>154</v>
      </c>
      <c r="G57" s="88" t="s">
        <v>110</v>
      </c>
      <c r="I57" s="19" t="s">
        <v>192</v>
      </c>
    </row>
    <row r="58" spans="3:9" outlineLevel="1" x14ac:dyDescent="0.2">
      <c r="E58" s="81" t="s">
        <v>155</v>
      </c>
      <c r="G58" s="88" t="s">
        <v>111</v>
      </c>
      <c r="I58" s="19" t="s">
        <v>193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67" customWidth="1"/>
    <col min="5" max="5" width="27.85546875" style="67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68" t="str">
        <f ca="1">Model_Name</f>
        <v>Chapter 10.01 - Initial Structure.xlsm</v>
      </c>
      <c r="G2" s="60"/>
    </row>
    <row r="3" spans="1:15" x14ac:dyDescent="0.2">
      <c r="A3" s="101" t="s">
        <v>1</v>
      </c>
      <c r="B3" s="69"/>
      <c r="C3" s="69"/>
      <c r="D3" s="69"/>
      <c r="E3" s="69"/>
      <c r="G3" s="60"/>
    </row>
    <row r="4" spans="1:15" s="75" customFormat="1" ht="14.25" x14ac:dyDescent="0.2">
      <c r="A4" s="67" t="str">
        <f>Timing!A4</f>
        <v>Error Checks:</v>
      </c>
      <c r="C4" s="67"/>
      <c r="D4" s="69"/>
      <c r="E4" s="69"/>
      <c r="F4" s="16"/>
      <c r="G4" s="64">
        <f>Overall_Error_Check</f>
        <v>0</v>
      </c>
    </row>
    <row r="5" spans="1:15" s="75" customFormat="1" x14ac:dyDescent="0.2">
      <c r="A5" s="74"/>
      <c r="B5" s="69"/>
      <c r="C5" s="67"/>
      <c r="D5" s="69"/>
      <c r="E5" s="69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69"/>
      <c r="B6" s="69"/>
      <c r="C6" s="67" t="str">
        <f>Timing!C6</f>
        <v>Start Date</v>
      </c>
      <c r="D6" s="69"/>
      <c r="E6" s="69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69"/>
      <c r="B7" s="69"/>
      <c r="C7" s="67" t="str">
        <f>Timing!C7</f>
        <v>End Date</v>
      </c>
      <c r="D7" s="69"/>
      <c r="E7" s="69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75" customFormat="1" x14ac:dyDescent="0.2">
      <c r="A8" s="69"/>
      <c r="B8" s="69"/>
      <c r="C8" s="67" t="str">
        <f>Timing!C8</f>
        <v>Number of Days</v>
      </c>
      <c r="D8" s="69"/>
      <c r="E8" s="69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69"/>
      <c r="B9" s="69"/>
      <c r="C9" s="67" t="str">
        <f>Timing!C9</f>
        <v>Counter</v>
      </c>
      <c r="D9" s="69"/>
      <c r="E9" s="69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67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67"/>
      <c r="B11" s="70">
        <f>MAX($B$10:$B10)+1</f>
        <v>1</v>
      </c>
      <c r="C11" s="71" t="str">
        <f ca="1">A1</f>
        <v>General Assumptions</v>
      </c>
      <c r="D11" s="71"/>
      <c r="E11" s="71"/>
      <c r="F11" s="71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67"/>
      <c r="B12" s="67"/>
      <c r="C12" s="67"/>
      <c r="D12" s="67"/>
      <c r="E12" s="67"/>
      <c r="F12" s="67"/>
      <c r="G12" s="59"/>
    </row>
    <row r="13" spans="1:15" ht="16.5" x14ac:dyDescent="0.25">
      <c r="C13" s="72" t="s">
        <v>164</v>
      </c>
      <c r="F13" s="67"/>
      <c r="G13" s="59"/>
      <c r="J13" s="60"/>
    </row>
    <row r="14" spans="1:15" x14ac:dyDescent="0.2">
      <c r="F14" s="67"/>
      <c r="G14" s="59"/>
      <c r="J14" s="60"/>
    </row>
    <row r="15" spans="1:15" ht="15" x14ac:dyDescent="0.25">
      <c r="D15" s="73" t="s">
        <v>112</v>
      </c>
      <c r="F15" s="63"/>
      <c r="J15" s="60"/>
    </row>
    <row r="16" spans="1:15" s="61" customFormat="1" ht="15" x14ac:dyDescent="0.25">
      <c r="A16" s="67"/>
      <c r="B16" s="67"/>
      <c r="C16" s="67"/>
      <c r="D16" s="73"/>
      <c r="E16" s="67"/>
      <c r="F16" s="63"/>
    </row>
    <row r="17" spans="1:14" x14ac:dyDescent="0.2">
      <c r="E17" s="67" t="s">
        <v>129</v>
      </c>
      <c r="G17" s="63" t="str">
        <f>Currency</f>
        <v>US$'000</v>
      </c>
      <c r="J17" s="77">
        <v>400</v>
      </c>
      <c r="K17" s="24"/>
      <c r="L17" s="24"/>
      <c r="M17" s="24"/>
      <c r="N17" s="24"/>
    </row>
    <row r="18" spans="1:14" x14ac:dyDescent="0.2">
      <c r="E18" s="67" t="s">
        <v>130</v>
      </c>
      <c r="G18" s="63" t="str">
        <f>Percentage</f>
        <v>%</v>
      </c>
      <c r="J18" s="24"/>
      <c r="K18" s="78">
        <v>0.12</v>
      </c>
      <c r="L18" s="78">
        <v>0.1</v>
      </c>
      <c r="M18" s="78">
        <v>0.08</v>
      </c>
      <c r="N18" s="78">
        <v>0.05</v>
      </c>
    </row>
    <row r="19" spans="1:14" x14ac:dyDescent="0.2">
      <c r="G19" s="63"/>
      <c r="J19" s="60"/>
    </row>
    <row r="20" spans="1:14" ht="15" x14ac:dyDescent="0.25">
      <c r="D20" s="73" t="s">
        <v>125</v>
      </c>
      <c r="G20" s="63"/>
      <c r="J20" s="60"/>
    </row>
    <row r="21" spans="1:14" s="61" customFormat="1" ht="15" x14ac:dyDescent="0.25">
      <c r="A21" s="67"/>
      <c r="B21" s="67"/>
      <c r="C21" s="67"/>
      <c r="D21" s="73"/>
      <c r="E21" s="67"/>
      <c r="G21" s="63"/>
    </row>
    <row r="22" spans="1:14" x14ac:dyDescent="0.2">
      <c r="E22" s="67" t="s">
        <v>165</v>
      </c>
      <c r="G22" s="63" t="str">
        <f>No_of_Days</f>
        <v># Days</v>
      </c>
      <c r="J22" s="77">
        <v>60</v>
      </c>
      <c r="K22" s="77">
        <v>60</v>
      </c>
      <c r="L22" s="77">
        <v>60</v>
      </c>
      <c r="M22" s="77">
        <v>60</v>
      </c>
      <c r="N22" s="77">
        <v>60</v>
      </c>
    </row>
    <row r="23" spans="1:14" x14ac:dyDescent="0.2">
      <c r="G23" s="63"/>
      <c r="J23" s="60"/>
    </row>
    <row r="24" spans="1:14" x14ac:dyDescent="0.2">
      <c r="G24" s="63"/>
      <c r="J24" s="60"/>
    </row>
    <row r="25" spans="1:14" ht="16.5" x14ac:dyDescent="0.25">
      <c r="C25" s="72" t="s">
        <v>131</v>
      </c>
      <c r="G25" s="63"/>
      <c r="J25" s="60"/>
    </row>
    <row r="26" spans="1:14" x14ac:dyDescent="0.2">
      <c r="G26" s="63"/>
      <c r="J26" s="60"/>
    </row>
    <row r="27" spans="1:14" ht="15" x14ac:dyDescent="0.25">
      <c r="D27" s="73" t="s">
        <v>113</v>
      </c>
      <c r="G27" s="63"/>
      <c r="J27" s="60"/>
    </row>
    <row r="28" spans="1:14" s="61" customFormat="1" ht="15" x14ac:dyDescent="0.25">
      <c r="A28" s="67"/>
      <c r="B28" s="67"/>
      <c r="C28" s="67"/>
      <c r="D28" s="73"/>
      <c r="E28" s="67"/>
      <c r="G28" s="63"/>
    </row>
    <row r="29" spans="1:14" x14ac:dyDescent="0.2">
      <c r="E29" s="67" t="s">
        <v>132</v>
      </c>
      <c r="G29" s="63" t="str">
        <f>Percentage</f>
        <v>%</v>
      </c>
      <c r="J29" s="78">
        <v>0.7</v>
      </c>
      <c r="K29" s="78">
        <v>0.7</v>
      </c>
      <c r="L29" s="78">
        <v>0.7</v>
      </c>
      <c r="M29" s="78">
        <v>0.7</v>
      </c>
      <c r="N29" s="78">
        <v>0.7</v>
      </c>
    </row>
    <row r="30" spans="1:14" x14ac:dyDescent="0.2">
      <c r="G30" s="63"/>
      <c r="J30" s="60"/>
    </row>
    <row r="31" spans="1:14" ht="15" x14ac:dyDescent="0.25">
      <c r="D31" s="73" t="str">
        <f>D20</f>
        <v>Working Capital</v>
      </c>
      <c r="E31" s="73"/>
      <c r="G31" s="63"/>
      <c r="J31" s="60"/>
    </row>
    <row r="32" spans="1:14" s="61" customFormat="1" ht="15" x14ac:dyDescent="0.25">
      <c r="A32" s="67"/>
      <c r="B32" s="67"/>
      <c r="C32" s="67"/>
      <c r="D32" s="73"/>
      <c r="E32" s="73"/>
      <c r="G32" s="63"/>
    </row>
    <row r="33" spans="1:14" x14ac:dyDescent="0.2">
      <c r="E33" s="67" t="s">
        <v>133</v>
      </c>
      <c r="G33" s="63" t="str">
        <f>No_of_Days</f>
        <v># Days</v>
      </c>
      <c r="J33" s="77">
        <v>90</v>
      </c>
      <c r="K33" s="77">
        <v>90</v>
      </c>
      <c r="L33" s="77">
        <v>90</v>
      </c>
      <c r="M33" s="77">
        <v>90</v>
      </c>
      <c r="N33" s="77">
        <v>90</v>
      </c>
    </row>
    <row r="34" spans="1:14" x14ac:dyDescent="0.2">
      <c r="G34" s="63"/>
      <c r="J34" s="60"/>
    </row>
    <row r="35" spans="1:14" x14ac:dyDescent="0.2">
      <c r="G35" s="63"/>
      <c r="J35" s="60"/>
    </row>
    <row r="36" spans="1:14" ht="16.5" x14ac:dyDescent="0.25">
      <c r="C36" s="72" t="s">
        <v>166</v>
      </c>
      <c r="G36" s="63"/>
      <c r="J36" s="60"/>
    </row>
    <row r="37" spans="1:14" x14ac:dyDescent="0.2">
      <c r="C37" s="67" t="s">
        <v>167</v>
      </c>
      <c r="G37" s="63"/>
      <c r="J37" s="60"/>
    </row>
    <row r="38" spans="1:14" x14ac:dyDescent="0.2">
      <c r="G38" s="63"/>
      <c r="J38" s="60"/>
    </row>
    <row r="39" spans="1:14" ht="15" x14ac:dyDescent="0.25">
      <c r="D39" s="73" t="s">
        <v>126</v>
      </c>
      <c r="G39" s="63"/>
      <c r="J39" s="60"/>
    </row>
    <row r="40" spans="1:14" s="61" customFormat="1" ht="15" x14ac:dyDescent="0.25">
      <c r="A40" s="67"/>
      <c r="B40" s="67"/>
      <c r="C40" s="67"/>
      <c r="D40" s="73"/>
      <c r="E40" s="67"/>
      <c r="G40" s="63"/>
    </row>
    <row r="41" spans="1:14" x14ac:dyDescent="0.2">
      <c r="E41" s="67" t="s">
        <v>168</v>
      </c>
      <c r="G41" s="63" t="s">
        <v>102</v>
      </c>
      <c r="I41" s="79">
        <v>45107</v>
      </c>
      <c r="J41" s="60"/>
    </row>
    <row r="42" spans="1:14" x14ac:dyDescent="0.2">
      <c r="E42" s="67" t="s">
        <v>114</v>
      </c>
      <c r="G42" s="63" t="str">
        <f>Currency</f>
        <v>US$'000</v>
      </c>
      <c r="J42" s="77">
        <v>60</v>
      </c>
      <c r="K42" s="77">
        <v>65</v>
      </c>
      <c r="L42" s="77">
        <v>70</v>
      </c>
      <c r="M42" s="77">
        <v>75</v>
      </c>
      <c r="N42" s="77">
        <v>80</v>
      </c>
    </row>
    <row r="43" spans="1:14" x14ac:dyDescent="0.2">
      <c r="E43" s="67" t="s">
        <v>169</v>
      </c>
      <c r="G43" s="63" t="str">
        <f>Percentage</f>
        <v>%</v>
      </c>
      <c r="J43" s="24"/>
      <c r="K43" s="78">
        <v>0.05</v>
      </c>
      <c r="L43" s="78">
        <v>0.04</v>
      </c>
      <c r="M43" s="78">
        <v>0.03</v>
      </c>
      <c r="N43" s="78">
        <v>0.02</v>
      </c>
    </row>
    <row r="44" spans="1:14" x14ac:dyDescent="0.2">
      <c r="G44" s="63"/>
      <c r="J44" s="60"/>
    </row>
    <row r="45" spans="1:14" s="75" customFormat="1" x14ac:dyDescent="0.2">
      <c r="A45" s="67"/>
      <c r="B45" s="67"/>
      <c r="C45" s="67"/>
      <c r="D45" s="67"/>
      <c r="E45" s="67"/>
      <c r="F45" s="16"/>
      <c r="G45" s="63"/>
    </row>
    <row r="46" spans="1:14" ht="16.5" x14ac:dyDescent="0.25">
      <c r="C46" s="72" t="s">
        <v>170</v>
      </c>
      <c r="G46" s="63"/>
      <c r="J46" s="60"/>
    </row>
    <row r="47" spans="1:14" x14ac:dyDescent="0.2">
      <c r="G47" s="63"/>
      <c r="J47" s="60"/>
    </row>
    <row r="48" spans="1:14" ht="15" x14ac:dyDescent="0.25">
      <c r="D48" s="73" t="s">
        <v>144</v>
      </c>
      <c r="E48" s="73"/>
      <c r="G48" s="63"/>
      <c r="J48" s="60"/>
    </row>
    <row r="49" spans="1:14" s="61" customFormat="1" ht="15" x14ac:dyDescent="0.25">
      <c r="A49" s="67"/>
      <c r="B49" s="67"/>
      <c r="C49" s="67"/>
      <c r="D49" s="73"/>
      <c r="E49" s="73"/>
      <c r="G49" s="63"/>
    </row>
    <row r="50" spans="1:14" x14ac:dyDescent="0.2">
      <c r="E50" s="67" t="s">
        <v>144</v>
      </c>
      <c r="G50" s="63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3"/>
      <c r="J51" s="60"/>
    </row>
    <row r="52" spans="1:14" ht="15" x14ac:dyDescent="0.25">
      <c r="D52" s="73" t="s">
        <v>135</v>
      </c>
      <c r="G52" s="63"/>
      <c r="J52" s="60"/>
    </row>
    <row r="53" spans="1:14" s="61" customFormat="1" ht="15" x14ac:dyDescent="0.25">
      <c r="A53" s="67"/>
      <c r="B53" s="67"/>
      <c r="C53" s="67"/>
      <c r="D53" s="73"/>
      <c r="E53" s="67"/>
      <c r="G53" s="63"/>
    </row>
    <row r="54" spans="1:14" x14ac:dyDescent="0.2">
      <c r="E54" s="67" t="s">
        <v>156</v>
      </c>
      <c r="G54" s="63" t="str">
        <f>No_of_Years</f>
        <v># Year(s)</v>
      </c>
      <c r="I54" s="65">
        <v>5</v>
      </c>
      <c r="J54" s="60"/>
      <c r="K54" s="66"/>
    </row>
    <row r="55" spans="1:14" x14ac:dyDescent="0.2">
      <c r="E55" s="67" t="s">
        <v>134</v>
      </c>
      <c r="G55" s="63" t="str">
        <f>Percentage</f>
        <v>%</v>
      </c>
      <c r="I55" s="37">
        <f>IF(I54&lt;=0,0,1/I54)</f>
        <v>0.2</v>
      </c>
      <c r="J55" s="60"/>
    </row>
    <row r="56" spans="1:14" x14ac:dyDescent="0.2">
      <c r="G56" s="63"/>
      <c r="J56" s="60"/>
    </row>
    <row r="57" spans="1:14" s="60" customFormat="1" x14ac:dyDescent="0.2">
      <c r="A57" s="67"/>
      <c r="B57" s="67"/>
      <c r="C57" s="67"/>
      <c r="E57" s="67" t="s">
        <v>157</v>
      </c>
      <c r="G57" s="63" t="str">
        <f>No_of_Years</f>
        <v># Year(s)</v>
      </c>
      <c r="I57" s="65">
        <v>4</v>
      </c>
    </row>
    <row r="58" spans="1:14" s="60" customFormat="1" x14ac:dyDescent="0.2">
      <c r="A58" s="67"/>
      <c r="B58" s="67"/>
      <c r="C58" s="67"/>
      <c r="E58" s="67" t="str">
        <f>E55</f>
        <v>Annual Rate</v>
      </c>
      <c r="G58" s="63" t="str">
        <f>Percentage</f>
        <v>%</v>
      </c>
      <c r="I58" s="37">
        <f>IF(I57&lt;=0,0,1/I57)</f>
        <v>0.25</v>
      </c>
    </row>
    <row r="59" spans="1:14" s="60" customFormat="1" x14ac:dyDescent="0.2">
      <c r="A59" s="67"/>
      <c r="B59" s="67"/>
      <c r="C59" s="67"/>
      <c r="D59" s="67"/>
      <c r="E59" s="67"/>
      <c r="G59" s="63"/>
    </row>
    <row r="60" spans="1:14" x14ac:dyDescent="0.2">
      <c r="G60" s="63"/>
      <c r="J60" s="60"/>
    </row>
    <row r="61" spans="1:14" ht="16.5" x14ac:dyDescent="0.25">
      <c r="C61" s="72" t="s">
        <v>136</v>
      </c>
      <c r="G61" s="63"/>
      <c r="J61" s="60"/>
    </row>
    <row r="62" spans="1:14" x14ac:dyDescent="0.2">
      <c r="C62" s="67" t="s">
        <v>171</v>
      </c>
      <c r="G62" s="63"/>
      <c r="J62" s="60"/>
    </row>
    <row r="63" spans="1:14" x14ac:dyDescent="0.2">
      <c r="C63" s="67" t="s">
        <v>172</v>
      </c>
      <c r="G63" s="63"/>
      <c r="J63" s="60"/>
    </row>
    <row r="64" spans="1:14" x14ac:dyDescent="0.2">
      <c r="G64" s="63"/>
      <c r="J64" s="60"/>
    </row>
    <row r="65" spans="1:14" ht="15" x14ac:dyDescent="0.25">
      <c r="D65" s="73" t="s">
        <v>115</v>
      </c>
      <c r="G65" s="63"/>
      <c r="J65" s="60"/>
    </row>
    <row r="66" spans="1:14" s="61" customFormat="1" ht="15" x14ac:dyDescent="0.25">
      <c r="A66" s="67"/>
      <c r="B66" s="67"/>
      <c r="C66" s="67"/>
      <c r="D66" s="73"/>
      <c r="E66" s="67"/>
      <c r="G66" s="63"/>
    </row>
    <row r="67" spans="1:14" x14ac:dyDescent="0.2">
      <c r="E67" s="67" t="s">
        <v>137</v>
      </c>
      <c r="G67" s="63" t="str">
        <f>Currency</f>
        <v>US$'000</v>
      </c>
      <c r="J67" s="77">
        <v>20</v>
      </c>
      <c r="K67" s="77">
        <v>20</v>
      </c>
      <c r="L67" s="77">
        <v>0</v>
      </c>
      <c r="M67" s="77">
        <v>0</v>
      </c>
      <c r="N67" s="77">
        <v>0</v>
      </c>
    </row>
    <row r="68" spans="1:14" x14ac:dyDescent="0.2">
      <c r="E68" s="67" t="s">
        <v>138</v>
      </c>
      <c r="G68" s="63" t="str">
        <f>Currency</f>
        <v>US$'000</v>
      </c>
      <c r="J68" s="77">
        <v>0</v>
      </c>
      <c r="K68" s="77">
        <v>0</v>
      </c>
      <c r="L68" s="77">
        <v>15</v>
      </c>
      <c r="M68" s="77">
        <v>25</v>
      </c>
      <c r="N68" s="77">
        <v>10</v>
      </c>
    </row>
    <row r="69" spans="1:14" x14ac:dyDescent="0.2">
      <c r="G69" s="63"/>
      <c r="J69" s="60"/>
    </row>
    <row r="70" spans="1:14" ht="15" x14ac:dyDescent="0.25">
      <c r="D70" s="73" t="s">
        <v>116</v>
      </c>
      <c r="G70" s="63"/>
      <c r="J70" s="60"/>
    </row>
    <row r="71" spans="1:14" s="61" customFormat="1" ht="15" x14ac:dyDescent="0.25">
      <c r="A71" s="67"/>
      <c r="B71" s="67"/>
      <c r="C71" s="67"/>
      <c r="D71" s="73"/>
      <c r="E71" s="67"/>
      <c r="G71" s="63"/>
    </row>
    <row r="72" spans="1:14" x14ac:dyDescent="0.2">
      <c r="E72" s="67" t="s">
        <v>139</v>
      </c>
      <c r="G72" s="63" t="str">
        <f>Percentage</f>
        <v>%</v>
      </c>
      <c r="J72" s="78">
        <v>0.06</v>
      </c>
      <c r="K72" s="78">
        <v>6.5000000000000002E-2</v>
      </c>
      <c r="L72" s="78">
        <v>7.0000000000000007E-2</v>
      </c>
      <c r="M72" s="78">
        <v>7.4999999999999997E-2</v>
      </c>
      <c r="N72" s="78">
        <v>0.08</v>
      </c>
    </row>
    <row r="73" spans="1:14" x14ac:dyDescent="0.2">
      <c r="G73" s="63"/>
      <c r="J73" s="60"/>
    </row>
    <row r="74" spans="1:14" ht="15" x14ac:dyDescent="0.25">
      <c r="D74" s="73" t="s">
        <v>194</v>
      </c>
      <c r="G74" s="63" t="str">
        <f>Percentage</f>
        <v>%</v>
      </c>
      <c r="J74" s="60"/>
    </row>
    <row r="75" spans="1:14" s="61" customFormat="1" ht="15" x14ac:dyDescent="0.25">
      <c r="A75" s="67"/>
      <c r="B75" s="67"/>
      <c r="C75" s="67"/>
      <c r="D75" s="73"/>
      <c r="E75" s="67"/>
      <c r="G75" s="63"/>
    </row>
    <row r="76" spans="1:14" x14ac:dyDescent="0.2">
      <c r="E76" s="67" t="s">
        <v>127</v>
      </c>
      <c r="G76" s="63" t="str">
        <f>Percentage</f>
        <v>%</v>
      </c>
      <c r="J76" s="78">
        <v>0.01</v>
      </c>
      <c r="K76" s="78">
        <v>0.01</v>
      </c>
      <c r="L76" s="78">
        <v>0.01</v>
      </c>
      <c r="M76" s="78">
        <v>0.01</v>
      </c>
      <c r="N76" s="78">
        <v>0.01</v>
      </c>
    </row>
    <row r="77" spans="1:14" x14ac:dyDescent="0.2">
      <c r="G77" s="63"/>
      <c r="J77" s="60"/>
    </row>
    <row r="78" spans="1:14" x14ac:dyDescent="0.2">
      <c r="E78" s="67" t="s">
        <v>173</v>
      </c>
      <c r="G78" s="63" t="str">
        <f>Percentage</f>
        <v>%</v>
      </c>
      <c r="I78" s="78">
        <v>0.5</v>
      </c>
      <c r="J78" s="60"/>
    </row>
    <row r="79" spans="1:14" x14ac:dyDescent="0.2">
      <c r="G79" s="63"/>
      <c r="J79" s="60"/>
    </row>
    <row r="80" spans="1:14" s="75" customFormat="1" x14ac:dyDescent="0.2">
      <c r="A80" s="67"/>
      <c r="B80" s="67"/>
      <c r="C80" s="67"/>
      <c r="D80" s="67"/>
      <c r="E80" s="67"/>
      <c r="F80" s="16"/>
      <c r="G80" s="63"/>
    </row>
    <row r="81" spans="1:14" ht="16.5" x14ac:dyDescent="0.25">
      <c r="C81" s="72" t="s">
        <v>117</v>
      </c>
      <c r="G81" s="63"/>
      <c r="J81" s="60"/>
    </row>
    <row r="82" spans="1:14" x14ac:dyDescent="0.2">
      <c r="G82" s="63"/>
      <c r="J82" s="60"/>
    </row>
    <row r="83" spans="1:14" ht="15" x14ac:dyDescent="0.25">
      <c r="D83" s="73" t="s">
        <v>128</v>
      </c>
      <c r="G83" s="63"/>
      <c r="J83" s="60"/>
    </row>
    <row r="84" spans="1:14" s="61" customFormat="1" ht="15" x14ac:dyDescent="0.25">
      <c r="A84" s="67"/>
      <c r="B84" s="67"/>
      <c r="C84" s="67"/>
      <c r="D84" s="73"/>
      <c r="E84" s="67"/>
      <c r="G84" s="63"/>
    </row>
    <row r="85" spans="1:14" x14ac:dyDescent="0.2">
      <c r="E85" s="67" t="str">
        <f>D83</f>
        <v>Tax Rate</v>
      </c>
      <c r="G85" s="63" t="str">
        <f>Percentage</f>
        <v>%</v>
      </c>
      <c r="I85" s="78">
        <v>0.3</v>
      </c>
      <c r="J85" s="60"/>
    </row>
    <row r="86" spans="1:14" x14ac:dyDescent="0.2">
      <c r="G86" s="63"/>
      <c r="J86" s="60"/>
    </row>
    <row r="87" spans="1:14" ht="15" x14ac:dyDescent="0.25">
      <c r="D87" s="73" t="s">
        <v>140</v>
      </c>
      <c r="G87" s="63"/>
      <c r="J87" s="60"/>
    </row>
    <row r="88" spans="1:14" s="61" customFormat="1" ht="15" x14ac:dyDescent="0.25">
      <c r="A88" s="67"/>
      <c r="B88" s="67"/>
      <c r="C88" s="67"/>
      <c r="D88" s="73"/>
      <c r="E88" s="67"/>
      <c r="G88" s="63"/>
    </row>
    <row r="89" spans="1:14" x14ac:dyDescent="0.2">
      <c r="E89" s="67" t="s">
        <v>141</v>
      </c>
      <c r="G89" s="63" t="str">
        <f>Currency</f>
        <v>US$'000</v>
      </c>
      <c r="J89" s="77">
        <v>25</v>
      </c>
      <c r="K89" s="77">
        <v>25</v>
      </c>
      <c r="L89" s="77">
        <v>25</v>
      </c>
      <c r="M89" s="77">
        <v>25</v>
      </c>
      <c r="N89" s="77">
        <v>25</v>
      </c>
    </row>
    <row r="90" spans="1:14" x14ac:dyDescent="0.2">
      <c r="E90" s="67" t="s">
        <v>142</v>
      </c>
      <c r="G90" s="63" t="str">
        <f>Currency</f>
        <v>US$'000</v>
      </c>
      <c r="J90" s="77">
        <v>40</v>
      </c>
      <c r="K90" s="77">
        <v>16</v>
      </c>
      <c r="L90" s="77">
        <v>25</v>
      </c>
      <c r="M90" s="77">
        <v>30</v>
      </c>
      <c r="N90" s="77">
        <v>50</v>
      </c>
    </row>
    <row r="91" spans="1:14" x14ac:dyDescent="0.2">
      <c r="G91" s="63"/>
      <c r="J91" s="60"/>
    </row>
    <row r="92" spans="1:14" ht="15" x14ac:dyDescent="0.25">
      <c r="D92" s="73" t="s">
        <v>143</v>
      </c>
      <c r="G92" s="63"/>
      <c r="J92" s="60"/>
    </row>
    <row r="93" spans="1:14" s="61" customFormat="1" ht="15" x14ac:dyDescent="0.25">
      <c r="A93" s="67"/>
      <c r="B93" s="67"/>
      <c r="C93" s="67"/>
      <c r="D93" s="73"/>
      <c r="E93" s="67"/>
      <c r="G93" s="63"/>
    </row>
    <row r="94" spans="1:14" x14ac:dyDescent="0.2">
      <c r="E94" s="67" t="s">
        <v>174</v>
      </c>
      <c r="G94" s="63" t="str">
        <f>Multiplier</f>
        <v>x</v>
      </c>
      <c r="I94" s="80">
        <v>2</v>
      </c>
      <c r="J94" s="60"/>
    </row>
    <row r="95" spans="1:14" x14ac:dyDescent="0.2">
      <c r="G95" s="63"/>
      <c r="J95" s="60"/>
    </row>
    <row r="96" spans="1:14" x14ac:dyDescent="0.2">
      <c r="E96" s="67" t="s">
        <v>145</v>
      </c>
      <c r="G96" s="63" t="str">
        <f>No_of_Years</f>
        <v># Year(s)</v>
      </c>
      <c r="I96" s="65">
        <v>5</v>
      </c>
      <c r="J96" s="60"/>
    </row>
    <row r="97" spans="1:10" x14ac:dyDescent="0.2">
      <c r="E97" s="67" t="str">
        <f>E55</f>
        <v>Annual Rate</v>
      </c>
      <c r="G97" s="63" t="str">
        <f>Percentage</f>
        <v>%</v>
      </c>
      <c r="I97" s="37">
        <f>IF(I96&lt;=0,0,I94/I96)</f>
        <v>0.4</v>
      </c>
      <c r="J97" s="60"/>
    </row>
    <row r="98" spans="1:10" x14ac:dyDescent="0.2">
      <c r="G98" s="63"/>
      <c r="J98" s="60"/>
    </row>
    <row r="99" spans="1:10" x14ac:dyDescent="0.2">
      <c r="E99" s="67" t="s">
        <v>146</v>
      </c>
      <c r="G99" s="63" t="str">
        <f>No_of_Years</f>
        <v># Year(s)</v>
      </c>
      <c r="I99" s="65">
        <v>4</v>
      </c>
      <c r="J99" s="60"/>
    </row>
    <row r="100" spans="1:10" x14ac:dyDescent="0.2">
      <c r="E100" s="67" t="str">
        <f>E58</f>
        <v>Annual Rate</v>
      </c>
      <c r="G100" s="63" t="str">
        <f>Percentage</f>
        <v>%</v>
      </c>
      <c r="I100" s="37">
        <f>IF(I99&lt;=0,0,I94/I99)</f>
        <v>0.5</v>
      </c>
      <c r="J100" s="60"/>
    </row>
    <row r="101" spans="1:10" x14ac:dyDescent="0.2">
      <c r="G101" s="63"/>
      <c r="J101" s="60"/>
    </row>
    <row r="102" spans="1:10" ht="15" x14ac:dyDescent="0.25">
      <c r="D102" s="73" t="s">
        <v>118</v>
      </c>
      <c r="G102" s="63"/>
      <c r="J102" s="60"/>
    </row>
    <row r="103" spans="1:10" s="61" customFormat="1" x14ac:dyDescent="0.2">
      <c r="A103" s="67"/>
      <c r="B103" s="67"/>
      <c r="C103" s="67"/>
      <c r="D103" s="67" t="s">
        <v>175</v>
      </c>
      <c r="E103" s="67"/>
      <c r="G103" s="63"/>
    </row>
    <row r="104" spans="1:10" x14ac:dyDescent="0.2">
      <c r="G104" s="63"/>
      <c r="J104" s="60"/>
    </row>
    <row r="105" spans="1:10" x14ac:dyDescent="0.2">
      <c r="E105" s="67" t="str">
        <f>D102</f>
        <v>DTA</v>
      </c>
      <c r="G105" s="63" t="str">
        <f>Currency</f>
        <v>US$'000</v>
      </c>
      <c r="I105" s="95" t="e">
        <f>#REF!</f>
        <v>#REF!</v>
      </c>
      <c r="J105" s="60"/>
    </row>
    <row r="106" spans="1:10" x14ac:dyDescent="0.2">
      <c r="G106" s="63"/>
      <c r="J106" s="60"/>
    </row>
    <row r="107" spans="1:10" ht="15" x14ac:dyDescent="0.25">
      <c r="D107" s="73" t="s">
        <v>119</v>
      </c>
      <c r="G107" s="63"/>
      <c r="J107" s="60"/>
    </row>
    <row r="108" spans="1:10" s="61" customFormat="1" x14ac:dyDescent="0.2">
      <c r="A108" s="67"/>
      <c r="B108" s="67"/>
      <c r="C108" s="67"/>
      <c r="D108" s="67" t="s">
        <v>176</v>
      </c>
      <c r="E108" s="67"/>
      <c r="G108" s="63"/>
    </row>
    <row r="109" spans="1:10" x14ac:dyDescent="0.2">
      <c r="G109" s="63"/>
      <c r="J109" s="60"/>
    </row>
    <row r="110" spans="1:10" x14ac:dyDescent="0.2">
      <c r="E110" s="67" t="str">
        <f>D107</f>
        <v>DTL</v>
      </c>
      <c r="G110" s="63" t="str">
        <f>Currency</f>
        <v>US$'000</v>
      </c>
      <c r="I110" s="95" t="e">
        <f>#REF!</f>
        <v>#REF!</v>
      </c>
      <c r="J110" s="60"/>
    </row>
    <row r="111" spans="1:10" x14ac:dyDescent="0.2">
      <c r="G111" s="63"/>
      <c r="J111" s="60"/>
    </row>
    <row r="112" spans="1:10" ht="15" x14ac:dyDescent="0.25">
      <c r="D112" s="73" t="s">
        <v>147</v>
      </c>
      <c r="G112" s="63"/>
      <c r="J112" s="60"/>
    </row>
    <row r="113" spans="1:14" s="61" customFormat="1" ht="15" x14ac:dyDescent="0.25">
      <c r="A113" s="67"/>
      <c r="B113" s="67"/>
      <c r="C113" s="67"/>
      <c r="D113" s="73"/>
      <c r="E113" s="67"/>
      <c r="G113" s="63"/>
    </row>
    <row r="114" spans="1:14" x14ac:dyDescent="0.2">
      <c r="E114" s="67" t="s">
        <v>148</v>
      </c>
      <c r="G114" s="63" t="str">
        <f>No_of_Years</f>
        <v># Year(s)</v>
      </c>
      <c r="I114" s="65">
        <v>1</v>
      </c>
      <c r="J114" s="60"/>
    </row>
    <row r="115" spans="1:14" x14ac:dyDescent="0.2">
      <c r="G115" s="63"/>
      <c r="J115" s="60"/>
    </row>
    <row r="116" spans="1:14" s="75" customFormat="1" x14ac:dyDescent="0.2">
      <c r="A116" s="67"/>
      <c r="B116" s="67"/>
      <c r="C116" s="67"/>
      <c r="D116" s="67"/>
      <c r="E116" s="67"/>
      <c r="F116" s="16"/>
      <c r="G116" s="63"/>
    </row>
    <row r="117" spans="1:14" ht="16.5" x14ac:dyDescent="0.25">
      <c r="C117" s="72" t="s">
        <v>177</v>
      </c>
      <c r="G117" s="63"/>
      <c r="J117" s="60"/>
    </row>
    <row r="118" spans="1:14" x14ac:dyDescent="0.2">
      <c r="G118" s="63"/>
      <c r="J118" s="60"/>
    </row>
    <row r="119" spans="1:14" ht="15" x14ac:dyDescent="0.25">
      <c r="D119" s="73" t="s">
        <v>149</v>
      </c>
      <c r="G119" s="63"/>
      <c r="J119" s="60"/>
    </row>
    <row r="120" spans="1:14" s="61" customFormat="1" ht="15" x14ac:dyDescent="0.25">
      <c r="A120" s="67"/>
      <c r="B120" s="67"/>
      <c r="C120" s="67"/>
      <c r="D120" s="73"/>
      <c r="E120" s="67"/>
      <c r="G120" s="63"/>
    </row>
    <row r="121" spans="1:14" x14ac:dyDescent="0.2">
      <c r="E121" s="67" t="s">
        <v>150</v>
      </c>
      <c r="G121" s="63" t="str">
        <f>Currency</f>
        <v>US$'000</v>
      </c>
      <c r="J121" s="77">
        <v>15</v>
      </c>
      <c r="K121" s="77">
        <v>25</v>
      </c>
      <c r="L121" s="77">
        <v>0</v>
      </c>
      <c r="M121" s="77">
        <v>10</v>
      </c>
      <c r="N121" s="77">
        <v>0</v>
      </c>
    </row>
    <row r="122" spans="1:14" x14ac:dyDescent="0.2">
      <c r="E122" s="67" t="s">
        <v>151</v>
      </c>
      <c r="G122" s="63" t="str">
        <f>Currency</f>
        <v>US$'000</v>
      </c>
      <c r="J122" s="77">
        <v>0</v>
      </c>
      <c r="K122" s="77">
        <v>0</v>
      </c>
      <c r="L122" s="77">
        <v>5</v>
      </c>
      <c r="M122" s="77">
        <v>5</v>
      </c>
      <c r="N122" s="77">
        <v>20</v>
      </c>
    </row>
    <row r="123" spans="1:14" x14ac:dyDescent="0.2">
      <c r="G123" s="63"/>
      <c r="J123" s="60"/>
    </row>
    <row r="124" spans="1:14" ht="15" x14ac:dyDescent="0.25">
      <c r="D124" s="73" t="s">
        <v>120</v>
      </c>
      <c r="G124" s="63"/>
      <c r="J124" s="60"/>
    </row>
    <row r="125" spans="1:14" s="61" customFormat="1" x14ac:dyDescent="0.2">
      <c r="A125" s="67"/>
      <c r="B125" s="67"/>
      <c r="C125" s="67"/>
      <c r="D125" s="67" t="s">
        <v>195</v>
      </c>
      <c r="E125" s="67"/>
      <c r="G125" s="63"/>
    </row>
    <row r="126" spans="1:14" x14ac:dyDescent="0.2">
      <c r="G126" s="63"/>
      <c r="J126" s="60"/>
    </row>
    <row r="127" spans="1:14" x14ac:dyDescent="0.2">
      <c r="E127" s="67" t="s">
        <v>178</v>
      </c>
      <c r="G127" s="63" t="str">
        <f>Percentage</f>
        <v>%</v>
      </c>
      <c r="J127" s="78">
        <v>0.25</v>
      </c>
      <c r="K127" s="78">
        <v>0.3</v>
      </c>
      <c r="L127" s="78">
        <v>0.35</v>
      </c>
      <c r="M127" s="78">
        <v>0.4</v>
      </c>
      <c r="N127" s="78">
        <v>0.45</v>
      </c>
    </row>
    <row r="128" spans="1:14" x14ac:dyDescent="0.2">
      <c r="F128" s="63"/>
      <c r="J128" s="60"/>
    </row>
  </sheetData>
  <conditionalFormatting sqref="G4">
    <cfRule type="cellIs" dxfId="8" priority="3" operator="notEqual">
      <formula>0</formula>
    </cfRule>
  </conditionalFormatting>
  <conditionalFormatting sqref="J42:N42">
    <cfRule type="expression" dxfId="7" priority="2">
      <formula>$I$41&lt;=J$7</formula>
    </cfRule>
  </conditionalFormatting>
  <conditionalFormatting sqref="K43:N43">
    <cfRule type="expression" dxfId="6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03"/>
      <c r="J1" s="103"/>
    </row>
    <row r="2" spans="1:10" ht="18" x14ac:dyDescent="0.25">
      <c r="A2" s="47" t="str">
        <f ca="1">Model_Name</f>
        <v>Chapter 10.01 - Initial Structure.xlsm</v>
      </c>
    </row>
    <row r="3" spans="1:10" x14ac:dyDescent="0.2">
      <c r="A3" s="101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76" customFormat="1" outlineLevel="1" x14ac:dyDescent="0.2">
      <c r="E12"/>
      <c r="F12"/>
      <c r="G12"/>
      <c r="H12"/>
      <c r="I12"/>
    </row>
    <row r="13" spans="1:10" s="76" customFormat="1" outlineLevel="1" x14ac:dyDescent="0.2">
      <c r="E13"/>
      <c r="F13"/>
      <c r="G13"/>
      <c r="H13"/>
      <c r="I13"/>
    </row>
    <row r="14" spans="1:10" s="76" customFormat="1" outlineLevel="1" x14ac:dyDescent="0.2">
      <c r="E14"/>
      <c r="F14"/>
      <c r="G14"/>
      <c r="H14"/>
      <c r="I14"/>
    </row>
    <row r="15" spans="1:10" s="76" customFormat="1" outlineLevel="1" x14ac:dyDescent="0.2">
      <c r="E15"/>
      <c r="F15"/>
      <c r="G15"/>
      <c r="H15"/>
      <c r="I15"/>
    </row>
    <row r="16" spans="1:10" outlineLevel="1" x14ac:dyDescent="0.2"/>
    <row r="17" spans="5:9" outlineLevel="1" x14ac:dyDescent="0.2"/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83">
        <f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5" priority="6" operator="notEqual">
      <formula>0</formula>
    </cfRule>
  </conditionalFormatting>
  <conditionalFormatting sqref="I21">
    <cfRule type="cellIs" dxfId="4" priority="2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10.01 - Initial Structure.xlsm</v>
      </c>
    </row>
    <row r="3" spans="1:15" s="38" customFormat="1" x14ac:dyDescent="0.2">
      <c r="A3" s="101" t="s">
        <v>1</v>
      </c>
      <c r="B3" s="58"/>
      <c r="C3" s="58"/>
      <c r="D3" s="58"/>
      <c r="E3" s="58"/>
    </row>
    <row r="4" spans="1:15" s="38" customFormat="1" ht="14.25" x14ac:dyDescent="0.2">
      <c r="A4" s="76" t="s">
        <v>2</v>
      </c>
      <c r="F4" s="1">
        <f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98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2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99"/>
      <c r="I1" s="99"/>
    </row>
    <row r="2" spans="1:9" s="60" customFormat="1" ht="18" x14ac:dyDescent="0.25">
      <c r="A2" s="47" t="str">
        <f ca="1">Model_Name</f>
        <v>Chapter 10.01 - Initial Structure.xlsm</v>
      </c>
    </row>
    <row r="3" spans="1:9" s="60" customFormat="1" x14ac:dyDescent="0.2">
      <c r="A3" s="101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2" t="s">
        <v>121</v>
      </c>
    </row>
    <row r="10" spans="1:9" x14ac:dyDescent="0.2">
      <c r="D10" s="100" t="str">
        <f>F11</f>
        <v>LU_Future_Years</v>
      </c>
    </row>
    <row r="11" spans="1:9" x14ac:dyDescent="0.2">
      <c r="D11" s="96">
        <f ca="1">OFFSET(Timing!$J$7,,ROWS($A$9:$A9))</f>
        <v>44742</v>
      </c>
      <c r="F11" s="63" t="s">
        <v>123</v>
      </c>
      <c r="H11" s="19" t="str">
        <f ca="1">_xlfn.FORMULATEXT(D11)</f>
        <v>=OFFSET(Timing!$J$7,,ROWS($A$9:$A9))</v>
      </c>
    </row>
    <row r="12" spans="1:9" x14ac:dyDescent="0.2">
      <c r="D12" s="96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96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96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97" t="s">
        <v>122</v>
      </c>
      <c r="H15" s="19"/>
    </row>
  </sheetData>
  <conditionalFormatting sqref="G4">
    <cfRule type="cellIs" dxfId="1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10.01 - Initial Structure.xlsm</v>
      </c>
    </row>
    <row r="3" spans="1:12" s="2" customFormat="1" x14ac:dyDescent="0.2">
      <c r="A3" s="101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47</vt:i4>
      </vt:variant>
    </vt:vector>
  </HeadingPairs>
  <TitlesOfParts>
    <vt:vector size="56" baseType="lpstr">
      <vt:lpstr>Cover</vt:lpstr>
      <vt:lpstr>Navigator</vt:lpstr>
      <vt:lpstr>Style Guide</vt:lpstr>
      <vt:lpstr>Model Parameters</vt:lpstr>
      <vt:lpstr>General Assumptions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2018-07-04T04:23:38Z</dcterms:modified>
</cp:coreProperties>
</file>