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im Heng\Dropbox\SumProduct\Training\Financial Modelling Book 2\Final screenshots and files\Chapter 08 - Linking\"/>
    </mc:Choice>
  </mc:AlternateContent>
  <xr:revisionPtr revIDLastSave="0" documentId="13_ncr:1_{16C13E32-461F-404E-9490-BD6849BB9A3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over" sheetId="1" r:id="rId1"/>
    <sheet name="Navigator" sheetId="3" r:id="rId2"/>
    <sheet name="Style Guide" sheetId="4" r:id="rId3"/>
    <sheet name="Model Parameters" sheetId="2" r:id="rId4"/>
    <sheet name="Timing" sheetId="6" r:id="rId5"/>
    <sheet name="Revenues" sheetId="11" r:id="rId6"/>
    <sheet name="COGS" sheetId="12" r:id="rId7"/>
    <sheet name="Capex" sheetId="13" r:id="rId8"/>
    <sheet name="Export Sheet" sheetId="14" r:id="rId9"/>
    <sheet name="Export Sheet (2)" sheetId="15" r:id="rId10"/>
    <sheet name="Error Checks" sheetId="5" r:id="rId11"/>
    <sheet name="Template" sheetId="10" r:id="rId12"/>
    <sheet name="Change Log" sheetId="9" r:id="rId13"/>
  </sheets>
  <definedNames>
    <definedName name="Client_Name">'Model Parameters'!$G$12</definedName>
    <definedName name="Days_in_Year">'Model Parameters'!$G$19</definedName>
    <definedName name="Example_Reporting_Month">Timing!$H$19</definedName>
    <definedName name="HL_1">Cover!$A$3</definedName>
    <definedName name="HL_10">'Export Sheet (2)'!$A$3</definedName>
    <definedName name="HL_11">'Error Checks'!$A$3</definedName>
    <definedName name="HL_12">Template!$A$3</definedName>
    <definedName name="HL_13">'Change Log'!$A$3</definedName>
    <definedName name="HL_3">'Style Guide'!$A$3</definedName>
    <definedName name="HL_4">'Model Parameters'!$A$3</definedName>
    <definedName name="HL_5">Timing!$A$3</definedName>
    <definedName name="HL_6">Revenues!$A$3</definedName>
    <definedName name="HL_7">COGS!$A$3</definedName>
    <definedName name="HL_8">Capex!$A$3</definedName>
    <definedName name="HL_9">'Export Sheet'!$A$3</definedName>
    <definedName name="HL_Model_Parameters">'Model Parameters'!$A$5</definedName>
    <definedName name="HL_Navigator">Navigator!$A$1</definedName>
    <definedName name="Model_Name">'Model Parameters'!$G$11</definedName>
    <definedName name="Model_Start_Date">Timing!$H$15</definedName>
    <definedName name="Months_in_Half_Yr">'Model Parameters'!$G$22</definedName>
    <definedName name="Months_in_Month">'Model Parameters'!$G$20</definedName>
    <definedName name="Months_in_Quarter">'Model Parameters'!$G$21</definedName>
    <definedName name="Months_in_Year">'Model Parameters'!$G$23</definedName>
    <definedName name="Overall_Error_Check">'Error Checks'!$I$17</definedName>
    <definedName name="Periodicity">Timing!$H$17</definedName>
    <definedName name="Quarters_in_Year">'Model Parameters'!$G$24</definedName>
    <definedName name="Reporting_Month_Factor">Timing!$H$21</definedName>
    <definedName name="Rounding_Accuracy">'Model Parameters'!$G$26</definedName>
    <definedName name="Thousand">'Model Parameters'!$G$31</definedName>
    <definedName name="Very_Large_Number">'Model Parameters'!$G$28</definedName>
    <definedName name="Very_Small_Number">'Model Parameters'!$G$29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5" i="15" l="1"/>
  <c r="N44" i="15"/>
  <c r="M44" i="15"/>
  <c r="L44" i="15"/>
  <c r="K44" i="15"/>
  <c r="J44" i="15"/>
  <c r="G44" i="15"/>
  <c r="F44" i="15"/>
  <c r="N43" i="15"/>
  <c r="M43" i="15"/>
  <c r="L43" i="15"/>
  <c r="K43" i="15"/>
  <c r="J43" i="15"/>
  <c r="G43" i="15"/>
  <c r="F43" i="15"/>
  <c r="N42" i="15"/>
  <c r="M42" i="15"/>
  <c r="L42" i="15"/>
  <c r="K42" i="15"/>
  <c r="J42" i="15"/>
  <c r="G42" i="15"/>
  <c r="F42" i="15"/>
  <c r="N41" i="15"/>
  <c r="M41" i="15"/>
  <c r="L41" i="15"/>
  <c r="K41" i="15"/>
  <c r="J41" i="15"/>
  <c r="G41" i="15"/>
  <c r="F41" i="15"/>
  <c r="G32" i="15"/>
  <c r="N31" i="15"/>
  <c r="M31" i="15"/>
  <c r="L31" i="15"/>
  <c r="K31" i="15"/>
  <c r="J31" i="15"/>
  <c r="G31" i="15"/>
  <c r="F31" i="15"/>
  <c r="N30" i="15"/>
  <c r="M30" i="15"/>
  <c r="L30" i="15"/>
  <c r="K30" i="15"/>
  <c r="J30" i="15"/>
  <c r="G30" i="15"/>
  <c r="F30" i="15"/>
  <c r="N29" i="15"/>
  <c r="M29" i="15"/>
  <c r="L29" i="15"/>
  <c r="K29" i="15"/>
  <c r="J29" i="15"/>
  <c r="G29" i="15"/>
  <c r="F29" i="15"/>
  <c r="G20" i="15"/>
  <c r="N19" i="15"/>
  <c r="M19" i="15"/>
  <c r="L19" i="15"/>
  <c r="K19" i="15"/>
  <c r="J19" i="15"/>
  <c r="G19" i="15"/>
  <c r="F19" i="15"/>
  <c r="N18" i="15"/>
  <c r="M18" i="15"/>
  <c r="L18" i="15"/>
  <c r="K18" i="15"/>
  <c r="J18" i="15"/>
  <c r="G18" i="15"/>
  <c r="F18" i="15"/>
  <c r="N17" i="15"/>
  <c r="M17" i="15"/>
  <c r="M20" i="15" s="1"/>
  <c r="L17" i="15"/>
  <c r="K17" i="15"/>
  <c r="J17" i="15"/>
  <c r="G17" i="15"/>
  <c r="F17" i="15"/>
  <c r="B11" i="15"/>
  <c r="C9" i="15"/>
  <c r="C8" i="15"/>
  <c r="C7" i="15"/>
  <c r="C6" i="15"/>
  <c r="A1" i="15"/>
  <c r="N44" i="14"/>
  <c r="M44" i="14"/>
  <c r="L44" i="14"/>
  <c r="K44" i="14"/>
  <c r="J44" i="14"/>
  <c r="N43" i="14"/>
  <c r="M43" i="14"/>
  <c r="L43" i="14"/>
  <c r="K43" i="14"/>
  <c r="J43" i="14"/>
  <c r="N42" i="14"/>
  <c r="M42" i="14"/>
  <c r="L42" i="14"/>
  <c r="K42" i="14"/>
  <c r="J42" i="14"/>
  <c r="N41" i="14"/>
  <c r="M41" i="14"/>
  <c r="L41" i="14"/>
  <c r="K41" i="14"/>
  <c r="J41" i="14"/>
  <c r="G45" i="14"/>
  <c r="G44" i="14"/>
  <c r="F44" i="14"/>
  <c r="G43" i="14"/>
  <c r="F43" i="14"/>
  <c r="G42" i="14"/>
  <c r="F42" i="14"/>
  <c r="G41" i="14"/>
  <c r="F41" i="14"/>
  <c r="N31" i="14"/>
  <c r="M31" i="14"/>
  <c r="L31" i="14"/>
  <c r="K31" i="14"/>
  <c r="J31" i="14"/>
  <c r="N30" i="14"/>
  <c r="M30" i="14"/>
  <c r="L30" i="14"/>
  <c r="K30" i="14"/>
  <c r="J30" i="14"/>
  <c r="J32" i="14" s="1"/>
  <c r="N29" i="14"/>
  <c r="M29" i="14"/>
  <c r="L29" i="14"/>
  <c r="K29" i="14"/>
  <c r="J29" i="14"/>
  <c r="G32" i="14"/>
  <c r="G31" i="14"/>
  <c r="G30" i="14"/>
  <c r="G29" i="14"/>
  <c r="F31" i="14"/>
  <c r="F30" i="14"/>
  <c r="F29" i="14"/>
  <c r="F18" i="14"/>
  <c r="G18" i="14"/>
  <c r="J18" i="14"/>
  <c r="K18" i="14"/>
  <c r="L18" i="14"/>
  <c r="M18" i="14"/>
  <c r="N18" i="14"/>
  <c r="F19" i="14"/>
  <c r="G19" i="14"/>
  <c r="J19" i="14"/>
  <c r="J20" i="14" s="1"/>
  <c r="K19" i="14"/>
  <c r="L19" i="14"/>
  <c r="L20" i="14" s="1"/>
  <c r="M19" i="14"/>
  <c r="N19" i="14"/>
  <c r="G20" i="14"/>
  <c r="G17" i="14"/>
  <c r="J17" i="14"/>
  <c r="K17" i="14"/>
  <c r="L17" i="14"/>
  <c r="M17" i="14"/>
  <c r="M20" i="14" s="1"/>
  <c r="N17" i="14"/>
  <c r="F17" i="14"/>
  <c r="J125" i="13"/>
  <c r="N125" i="13"/>
  <c r="K125" i="13"/>
  <c r="L125" i="13"/>
  <c r="M125" i="13"/>
  <c r="K72" i="12"/>
  <c r="M72" i="12"/>
  <c r="L72" i="12"/>
  <c r="N72" i="12"/>
  <c r="J72" i="12"/>
  <c r="K28" i="11"/>
  <c r="L28" i="11"/>
  <c r="M28" i="11"/>
  <c r="N28" i="11"/>
  <c r="J28" i="11"/>
  <c r="B11" i="14"/>
  <c r="B23" i="14" s="1"/>
  <c r="B35" i="14" s="1"/>
  <c r="C9" i="14"/>
  <c r="C8" i="14"/>
  <c r="C7" i="14"/>
  <c r="C6" i="14"/>
  <c r="A1" i="14"/>
  <c r="B11" i="13"/>
  <c r="C9" i="13"/>
  <c r="C8" i="13"/>
  <c r="C7" i="13"/>
  <c r="C6" i="13"/>
  <c r="A1" i="13"/>
  <c r="C11" i="13" s="1"/>
  <c r="B11" i="12"/>
  <c r="C9" i="12"/>
  <c r="C8" i="12"/>
  <c r="C7" i="12"/>
  <c r="C6" i="12"/>
  <c r="A1" i="12"/>
  <c r="C11" i="12" s="1"/>
  <c r="B11" i="11"/>
  <c r="C9" i="11"/>
  <c r="C8" i="11"/>
  <c r="C7" i="11"/>
  <c r="C6" i="11"/>
  <c r="A1" i="11"/>
  <c r="C11" i="11" s="1"/>
  <c r="C11" i="14" s="1"/>
  <c r="C7" i="10"/>
  <c r="C8" i="10"/>
  <c r="C9" i="10"/>
  <c r="C6" i="10"/>
  <c r="B11" i="10"/>
  <c r="A1" i="10"/>
  <c r="C11" i="10" s="1"/>
  <c r="P43" i="15"/>
  <c r="P17" i="15"/>
  <c r="P41" i="15"/>
  <c r="P20" i="15"/>
  <c r="P31" i="15"/>
  <c r="P45" i="15"/>
  <c r="P32" i="15"/>
  <c r="P18" i="15"/>
  <c r="P42" i="15"/>
  <c r="P30" i="15"/>
  <c r="P44" i="15"/>
  <c r="P19" i="15"/>
  <c r="P29" i="15"/>
  <c r="K20" i="14" l="1"/>
  <c r="N20" i="14"/>
  <c r="L32" i="15"/>
  <c r="N20" i="15"/>
  <c r="L45" i="15"/>
  <c r="K32" i="15"/>
  <c r="K32" i="14"/>
  <c r="M32" i="14"/>
  <c r="L32" i="14"/>
  <c r="N45" i="15"/>
  <c r="M32" i="15"/>
  <c r="K20" i="15"/>
  <c r="B23" i="15"/>
  <c r="B35" i="15" s="1"/>
  <c r="N45" i="14"/>
  <c r="N32" i="15"/>
  <c r="J45" i="15"/>
  <c r="J32" i="15"/>
  <c r="K45" i="15"/>
  <c r="L20" i="15"/>
  <c r="J20" i="15"/>
  <c r="M45" i="15"/>
  <c r="C35" i="15"/>
  <c r="C23" i="15"/>
  <c r="C11" i="15"/>
  <c r="J45" i="14"/>
  <c r="N32" i="14"/>
  <c r="K45" i="14"/>
  <c r="L45" i="14"/>
  <c r="M45" i="14"/>
  <c r="C35" i="14"/>
  <c r="C23" i="14"/>
  <c r="B6" i="9" l="1"/>
  <c r="A1" i="9"/>
  <c r="C6" i="9" s="1"/>
  <c r="J9" i="6" l="1"/>
  <c r="H21" i="6"/>
  <c r="H15" i="6"/>
  <c r="I19" i="6" s="1"/>
  <c r="K9" i="6" l="1"/>
  <c r="J9" i="13"/>
  <c r="J9" i="11"/>
  <c r="J9" i="14"/>
  <c r="J9" i="12"/>
  <c r="J9" i="15"/>
  <c r="J9" i="10"/>
  <c r="J6" i="6"/>
  <c r="J6" i="15" s="1"/>
  <c r="L9" i="6" l="1"/>
  <c r="K9" i="15"/>
  <c r="K9" i="14"/>
  <c r="K9" i="13"/>
  <c r="K9" i="12"/>
  <c r="K9" i="11"/>
  <c r="K9" i="10"/>
  <c r="J6" i="13"/>
  <c r="J6" i="14"/>
  <c r="J6" i="11"/>
  <c r="J6" i="12"/>
  <c r="J7" i="6"/>
  <c r="J6" i="10"/>
  <c r="M9" i="6" l="1"/>
  <c r="L9" i="14"/>
  <c r="L9" i="12"/>
  <c r="L9" i="13"/>
  <c r="L9" i="11"/>
  <c r="L9" i="10"/>
  <c r="L9" i="15"/>
  <c r="J7" i="14"/>
  <c r="J7" i="15"/>
  <c r="J7" i="12"/>
  <c r="J7" i="13"/>
  <c r="J7" i="10"/>
  <c r="J7" i="11"/>
  <c r="J5" i="6"/>
  <c r="K6" i="6"/>
  <c r="K6" i="15" s="1"/>
  <c r="M9" i="14" l="1"/>
  <c r="M9" i="12"/>
  <c r="M9" i="13"/>
  <c r="M9" i="11"/>
  <c r="M9" i="10"/>
  <c r="M9" i="15"/>
  <c r="N9" i="6"/>
  <c r="J5" i="14"/>
  <c r="J5" i="15"/>
  <c r="K6" i="13"/>
  <c r="K6" i="14"/>
  <c r="J5" i="12"/>
  <c r="J5" i="13"/>
  <c r="K6" i="11"/>
  <c r="K6" i="12"/>
  <c r="J5" i="10"/>
  <c r="J5" i="11"/>
  <c r="K7" i="6"/>
  <c r="K6" i="10"/>
  <c r="N9" i="14" l="1"/>
  <c r="N9" i="13"/>
  <c r="N9" i="12"/>
  <c r="N9" i="11"/>
  <c r="N9" i="15"/>
  <c r="N9" i="10"/>
  <c r="K7" i="14"/>
  <c r="K7" i="15"/>
  <c r="K7" i="12"/>
  <c r="K7" i="13"/>
  <c r="L6" i="6"/>
  <c r="K7" i="11"/>
  <c r="K5" i="6"/>
  <c r="K7" i="10"/>
  <c r="L7" i="6" l="1"/>
  <c r="L7" i="15" s="1"/>
  <c r="L6" i="15"/>
  <c r="K5" i="14"/>
  <c r="K5" i="15"/>
  <c r="L6" i="10"/>
  <c r="L6" i="13"/>
  <c r="L6" i="14"/>
  <c r="K5" i="12"/>
  <c r="K5" i="13"/>
  <c r="L6" i="11"/>
  <c r="L6" i="12"/>
  <c r="K5" i="10"/>
  <c r="K5" i="11"/>
  <c r="B11" i="6"/>
  <c r="A1" i="6"/>
  <c r="L7" i="12" l="1"/>
  <c r="L7" i="11"/>
  <c r="L5" i="6"/>
  <c r="L5" i="13" s="1"/>
  <c r="L7" i="14"/>
  <c r="M6" i="6"/>
  <c r="M6" i="15" s="1"/>
  <c r="L7" i="10"/>
  <c r="L7" i="13"/>
  <c r="A1" i="5"/>
  <c r="M6" i="14" l="1"/>
  <c r="M6" i="13"/>
  <c r="L5" i="12"/>
  <c r="L5" i="14"/>
  <c r="L5" i="15"/>
  <c r="M7" i="6"/>
  <c r="M7" i="15" s="1"/>
  <c r="M6" i="10"/>
  <c r="L5" i="11"/>
  <c r="L5" i="10"/>
  <c r="M6" i="11"/>
  <c r="M6" i="12"/>
  <c r="I37" i="4"/>
  <c r="N6" i="6" l="1"/>
  <c r="N6" i="15" s="1"/>
  <c r="M5" i="6"/>
  <c r="M5" i="13" s="1"/>
  <c r="M7" i="12"/>
  <c r="M7" i="13"/>
  <c r="M7" i="10"/>
  <c r="M7" i="11"/>
  <c r="M7" i="14"/>
  <c r="A1" i="2"/>
  <c r="E17" i="5"/>
  <c r="I17" i="5"/>
  <c r="B6" i="5"/>
  <c r="A1" i="4"/>
  <c r="K74" i="4"/>
  <c r="K72" i="4"/>
  <c r="K70" i="4"/>
  <c r="I70" i="4"/>
  <c r="K68" i="4"/>
  <c r="I68" i="4"/>
  <c r="K66" i="4"/>
  <c r="K64" i="4"/>
  <c r="K62" i="4"/>
  <c r="K60" i="4"/>
  <c r="K53" i="4"/>
  <c r="K51" i="4"/>
  <c r="K49" i="4"/>
  <c r="I47" i="4"/>
  <c r="K45" i="4"/>
  <c r="K43" i="4"/>
  <c r="K41" i="4"/>
  <c r="I41" i="4"/>
  <c r="I49" i="4" s="1"/>
  <c r="K37" i="4"/>
  <c r="K35" i="4"/>
  <c r="K33" i="4"/>
  <c r="K31" i="4"/>
  <c r="K29" i="4"/>
  <c r="I29" i="4"/>
  <c r="K27" i="4"/>
  <c r="I20" i="4"/>
  <c r="I18" i="4"/>
  <c r="I16" i="4"/>
  <c r="I15" i="4"/>
  <c r="I14" i="4"/>
  <c r="I13" i="4"/>
  <c r="I11" i="4"/>
  <c r="I10" i="4"/>
  <c r="B6" i="4"/>
  <c r="B23" i="4" s="1"/>
  <c r="C5" i="1"/>
  <c r="G11" i="2"/>
  <c r="B6" i="2"/>
  <c r="B15" i="2" s="1"/>
  <c r="M5" i="10" l="1"/>
  <c r="N6" i="13"/>
  <c r="M5" i="12"/>
  <c r="M5" i="15"/>
  <c r="M5" i="14"/>
  <c r="M5" i="11"/>
  <c r="N6" i="11"/>
  <c r="N6" i="10"/>
  <c r="N6" i="14"/>
  <c r="N7" i="6"/>
  <c r="N7" i="15" s="1"/>
  <c r="N6" i="12"/>
  <c r="F4" i="9"/>
  <c r="G4" i="14"/>
  <c r="F4" i="13"/>
  <c r="F4" i="12"/>
  <c r="F4" i="11"/>
  <c r="F4" i="10"/>
  <c r="G4" i="15"/>
  <c r="A2" i="14"/>
  <c r="A2" i="15"/>
  <c r="A2" i="12"/>
  <c r="A2" i="13"/>
  <c r="A2" i="10"/>
  <c r="A2" i="11"/>
  <c r="F4" i="5"/>
  <c r="I4" i="2"/>
  <c r="A2" i="9"/>
  <c r="G4" i="3"/>
  <c r="F4" i="6"/>
  <c r="A2" i="6"/>
  <c r="I4" i="4"/>
  <c r="A2" i="2"/>
  <c r="A2" i="5"/>
  <c r="B56" i="4"/>
  <c r="A2" i="4"/>
  <c r="A2" i="3"/>
  <c r="C6" i="1"/>
  <c r="J8" i="6"/>
  <c r="K8" i="6"/>
  <c r="L8" i="6"/>
  <c r="M8" i="6"/>
  <c r="N7" i="12" l="1"/>
  <c r="N5" i="6"/>
  <c r="N5" i="11" s="1"/>
  <c r="N7" i="10"/>
  <c r="N8" i="6"/>
  <c r="N8" i="10" s="1"/>
  <c r="N7" i="14"/>
  <c r="N7" i="11"/>
  <c r="N7" i="13"/>
  <c r="L8" i="14"/>
  <c r="L8" i="15"/>
  <c r="M8" i="14"/>
  <c r="M8" i="15"/>
  <c r="K8" i="14"/>
  <c r="K8" i="15"/>
  <c r="J8" i="14"/>
  <c r="J8" i="15"/>
  <c r="L8" i="12"/>
  <c r="L8" i="13"/>
  <c r="J8" i="12"/>
  <c r="J8" i="13"/>
  <c r="K8" i="12"/>
  <c r="K8" i="13"/>
  <c r="M8" i="12"/>
  <c r="M8" i="13"/>
  <c r="K8" i="10"/>
  <c r="K8" i="11"/>
  <c r="L8" i="10"/>
  <c r="L8" i="11"/>
  <c r="M8" i="10"/>
  <c r="M8" i="11"/>
  <c r="J8" i="10"/>
  <c r="J8" i="11"/>
  <c r="N5" i="13" l="1"/>
  <c r="N8" i="12"/>
  <c r="N5" i="10"/>
  <c r="N8" i="15"/>
  <c r="N5" i="15"/>
  <c r="N5" i="14"/>
  <c r="N5" i="12"/>
  <c r="N8" i="14"/>
  <c r="N8" i="13"/>
  <c r="N8" i="11"/>
</calcChain>
</file>

<file path=xl/sharedStrings.xml><?xml version="1.0" encoding="utf-8"?>
<sst xmlns="http://schemas.openxmlformats.org/spreadsheetml/2006/main" count="200" uniqueCount="124">
  <si>
    <t>Model Parameters</t>
  </si>
  <si>
    <t>Navigator</t>
  </si>
  <si>
    <t>Error Checks:</t>
  </si>
  <si>
    <t>General</t>
  </si>
  <si>
    <t>Key Inputs</t>
  </si>
  <si>
    <t>Model Name</t>
  </si>
  <si>
    <t>Client Name</t>
  </si>
  <si>
    <t>General Range Names</t>
  </si>
  <si>
    <t>Technical Assumptions</t>
  </si>
  <si>
    <t>Days in Year</t>
  </si>
  <si>
    <t>Months in Month</t>
  </si>
  <si>
    <t>Months in Quarter</t>
  </si>
  <si>
    <t>Months in Half Yr</t>
  </si>
  <si>
    <t>Months in Year</t>
  </si>
  <si>
    <t>Quarters in Year</t>
  </si>
  <si>
    <t>Rounding Accuracy</t>
  </si>
  <si>
    <t>Very Large Number</t>
  </si>
  <si>
    <t>Very Small Number</t>
  </si>
  <si>
    <t>Thousand</t>
  </si>
  <si>
    <t>Primary Developer:  Liam Bastick</t>
  </si>
  <si>
    <t>General Cover Notes:</t>
  </si>
  <si>
    <t>Any queries, please e-mail:</t>
  </si>
  <si>
    <t>liam.bastick@sumproduct.com</t>
  </si>
  <si>
    <t>Website:</t>
  </si>
  <si>
    <t>www.sumproduct.com</t>
  </si>
  <si>
    <t>Table of Contents</t>
  </si>
  <si>
    <t>Cover</t>
  </si>
  <si>
    <t>Style Guide</t>
  </si>
  <si>
    <t>Formatting of Headers / Dividers</t>
  </si>
  <si>
    <t>Description</t>
  </si>
  <si>
    <t>Display</t>
  </si>
  <si>
    <t>Style Name</t>
  </si>
  <si>
    <t>Sheet Title</t>
  </si>
  <si>
    <t>Header 1</t>
  </si>
  <si>
    <t>Header 2</t>
  </si>
  <si>
    <t>Header 3</t>
  </si>
  <si>
    <t>Header 4</t>
  </si>
  <si>
    <t>Notes</t>
  </si>
  <si>
    <t>Table Heading</t>
  </si>
  <si>
    <t>Individual Cell Styles</t>
  </si>
  <si>
    <t>Assumption</t>
  </si>
  <si>
    <t>Constraint</t>
  </si>
  <si>
    <t>Empty</t>
  </si>
  <si>
    <t>Error Check</t>
  </si>
  <si>
    <t>Hyperlink</t>
  </si>
  <si>
    <t>Internal Reference</t>
  </si>
  <si>
    <t>Line Calculation</t>
  </si>
  <si>
    <t>Line Calc</t>
  </si>
  <si>
    <t>Line Total</t>
  </si>
  <si>
    <t>Parameter</t>
  </si>
  <si>
    <t>Range Name Description</t>
  </si>
  <si>
    <t>Not_Named</t>
  </si>
  <si>
    <t>Row Reference</t>
  </si>
  <si>
    <t>Row Ref</t>
  </si>
  <si>
    <t>Row Summary</t>
  </si>
  <si>
    <t>Units</t>
  </si>
  <si>
    <t>WIP</t>
  </si>
  <si>
    <t>Numerical Styles</t>
  </si>
  <si>
    <t>Comma</t>
  </si>
  <si>
    <t>Comma [0]</t>
  </si>
  <si>
    <t>Currency</t>
  </si>
  <si>
    <t>Currency [0]</t>
  </si>
  <si>
    <t>Date</t>
  </si>
  <si>
    <t>Date Heading</t>
  </si>
  <si>
    <t>Numbers 0</t>
  </si>
  <si>
    <t>Percent</t>
  </si>
  <si>
    <t>Error Checks</t>
  </si>
  <si>
    <t>Summary of Errors</t>
  </si>
  <si>
    <t>Assumptions</t>
  </si>
  <si>
    <t>Example</t>
  </si>
  <si>
    <t>A$</t>
  </si>
  <si>
    <t>Timing</t>
  </si>
  <si>
    <t>Start Date</t>
  </si>
  <si>
    <t>End Date</t>
  </si>
  <si>
    <t>Counter</t>
  </si>
  <si>
    <t>Number of Days</t>
  </si>
  <si>
    <t>Timing Assumptions</t>
  </si>
  <si>
    <t>Data (do not change once modelling has commenced)</t>
  </si>
  <si>
    <t>Model Start Date</t>
  </si>
  <si>
    <t>Number of Months in a Full Period</t>
  </si>
  <si>
    <t>Example Reporting Month</t>
  </si>
  <si>
    <t>Reporting Month Factor</t>
  </si>
  <si>
    <t>Months per Year</t>
  </si>
  <si>
    <t>Change Log</t>
  </si>
  <si>
    <t xml:space="preserve">Model Version </t>
  </si>
  <si>
    <t>Details of change</t>
  </si>
  <si>
    <t>Worksheet Reference</t>
  </si>
  <si>
    <t>Row, column, cell reference</t>
  </si>
  <si>
    <t>Summary</t>
  </si>
  <si>
    <t>I changed it</t>
  </si>
  <si>
    <t>Author</t>
  </si>
  <si>
    <t>F11</t>
  </si>
  <si>
    <t>LB</t>
  </si>
  <si>
    <t>Untitled attachment 00059.xlsm</t>
  </si>
  <si>
    <t>So did I.</t>
  </si>
  <si>
    <t>And me.</t>
  </si>
  <si>
    <t>A4</t>
  </si>
  <si>
    <t>B9</t>
  </si>
  <si>
    <t>Dave</t>
  </si>
  <si>
    <t>SumProduct Pty Limited</t>
  </si>
  <si>
    <t>Heading</t>
  </si>
  <si>
    <t>Sub Heading</t>
  </si>
  <si>
    <t>Guns</t>
  </si>
  <si>
    <t>Drugs</t>
  </si>
  <si>
    <t>Roses</t>
  </si>
  <si>
    <t>$'000</t>
  </si>
  <si>
    <t>Direct Materials</t>
  </si>
  <si>
    <t>Direct Labour</t>
  </si>
  <si>
    <t>Other</t>
  </si>
  <si>
    <t>Office Furniture</t>
  </si>
  <si>
    <t>Laptops</t>
  </si>
  <si>
    <t>Bullet Proof Shielding</t>
  </si>
  <si>
    <t>All Terrain Vehicles</t>
  </si>
  <si>
    <t>Summary Data</t>
  </si>
  <si>
    <t>International Sales</t>
  </si>
  <si>
    <t>Variable Costs</t>
  </si>
  <si>
    <t>Capitalised Expenditure</t>
  </si>
  <si>
    <t>Revenues</t>
  </si>
  <si>
    <t>COGS</t>
  </si>
  <si>
    <t>Capex</t>
  </si>
  <si>
    <t>Export Sheet</t>
  </si>
  <si>
    <t>Export Sheet (2)</t>
  </si>
  <si>
    <t>Template</t>
  </si>
  <si>
    <t>Simple template to demonstrate how to link workbooks.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</si>
</sst>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1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ý&quot;;&quot;ý&quot;;&quot;þ&quot;"/>
    <numFmt numFmtId="165" formatCode="#,##0&quot;.&quot;"/>
    <numFmt numFmtId="166" formatCode="0.E+00"/>
    <numFmt numFmtId="167" formatCode="[$-C09]dd\-mmm\-yy;@"/>
    <numFmt numFmtId="168" formatCode=";;;"/>
    <numFmt numFmtId="169" formatCode="_(#,##0_);[Red]\(#,##0\);_(\-_);"/>
    <numFmt numFmtId="170" formatCode="_(&quot;$&quot;#,##0.0_);\(&quot;$&quot;#,##0.0\);_(&quot;-&quot;_)"/>
    <numFmt numFmtId="171" formatCode="_(#,##0.0_);\(#,##0.0\);_(&quot;-&quot;_)"/>
    <numFmt numFmtId="172" formatCode="&quot;Row &quot;###0"/>
    <numFmt numFmtId="173" formatCode="#,##0."/>
    <numFmt numFmtId="174" formatCode="_(#,##0_);\(#,##0\);_(\-_)"/>
    <numFmt numFmtId="175" formatCode="_(#,##0.00_);\(#,##0.00\);_(\-_._0_0_)"/>
    <numFmt numFmtId="176" formatCode="&quot;$&quot;* _(#,##0.00_);&quot;$&quot;* \(#,##0.00\);&quot;$&quot;* _(\-_._0_0_)"/>
    <numFmt numFmtId="177" formatCode="&quot;$&quot;* _(#,##0_);&quot;$&quot;* \(#,##0\);&quot;$&quot;* _(\-_)"/>
    <numFmt numFmtId="178" formatCode="[$-C09]dd\ mmm\ yy;@"/>
    <numFmt numFmtId="179" formatCode="mmm\ yy"/>
    <numFmt numFmtId="180" formatCode="[$-C09]d\ mmm\ yy;@"/>
  </numFmts>
  <fonts count="34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i/>
      <sz val="11"/>
      <color theme="0" tint="-0.34998626667073579"/>
      <name val="Calibri"/>
      <family val="2"/>
      <scheme val="minor"/>
    </font>
    <font>
      <b/>
      <u/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i/>
      <sz val="11"/>
      <color theme="0" tint="-0.499984740745262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8" tint="-0.499984740745262"/>
      <name val="Arial"/>
      <family val="2"/>
    </font>
    <font>
      <sz val="14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8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-0.499984740745262"/>
      <name val="Arial"/>
      <family val="2"/>
    </font>
    <font>
      <sz val="9"/>
      <color theme="0" tint="-0.499984740745262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i/>
      <sz val="9"/>
      <color theme="8" tint="-0.499984740745262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i/>
      <sz val="8"/>
      <color rgb="FFFF0000"/>
      <name val="Arial"/>
      <family val="2"/>
    </font>
    <font>
      <i/>
      <sz val="9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Protection="0"/>
    <xf numFmtId="0" fontId="27" fillId="0" borderId="0" applyNumberFormat="0" applyFill="0" applyBorder="0">
      <alignment horizontal="left"/>
      <protection locked="0"/>
    </xf>
    <xf numFmtId="0" fontId="15" fillId="0" borderId="0" applyNumberFormat="0" applyFill="0" applyBorder="0" applyProtection="0"/>
    <xf numFmtId="0" fontId="16" fillId="3" borderId="1" applyNumberFormat="0" applyProtection="0"/>
    <xf numFmtId="0" fontId="17" fillId="0" borderId="0" applyNumberFormat="0" applyFill="0" applyAlignment="0" applyProtection="0"/>
    <xf numFmtId="0" fontId="18" fillId="0" borderId="0" applyNumberFormat="0" applyFill="0" applyAlignment="0" applyProtection="0"/>
    <xf numFmtId="0" fontId="26" fillId="0" borderId="3" applyNumberFormat="0" applyAlignment="0">
      <alignment horizontal="center"/>
    </xf>
    <xf numFmtId="0" fontId="25" fillId="4" borderId="4" applyNumberFormat="0" applyAlignment="0">
      <protection locked="0"/>
    </xf>
    <xf numFmtId="0" fontId="3" fillId="0" borderId="0" applyNumberFormat="0" applyFill="0" applyBorder="0"/>
    <xf numFmtId="180" fontId="23" fillId="0" borderId="0" applyFill="0" applyBorder="0" applyProtection="0">
      <alignment horizontal="center"/>
    </xf>
    <xf numFmtId="179" fontId="24" fillId="0" borderId="0" applyFill="0" applyBorder="0" applyProtection="0">
      <alignment horizontal="center"/>
    </xf>
    <xf numFmtId="168" fontId="1" fillId="5" borderId="4" applyAlignment="0"/>
    <xf numFmtId="164" fontId="2" fillId="2" borderId="2">
      <alignment horizontal="center"/>
      <protection locked="0"/>
    </xf>
    <xf numFmtId="0" fontId="4" fillId="0" borderId="0" applyFill="0" applyBorder="0">
      <alignment horizontal="left" vertical="center"/>
      <protection locked="0"/>
    </xf>
    <xf numFmtId="41" fontId="28" fillId="6" borderId="5" applyNumberFormat="0" applyAlignment="0"/>
    <xf numFmtId="41" fontId="1" fillId="0" borderId="6" applyNumberFormat="0" applyFont="0" applyFill="0" applyAlignment="0"/>
    <xf numFmtId="169" fontId="1" fillId="0" borderId="7" applyNumberFormat="0" applyFont="0" applyFill="0" applyAlignment="0" applyProtection="0"/>
    <xf numFmtId="0" fontId="6" fillId="0" borderId="0"/>
    <xf numFmtId="0" fontId="32" fillId="0" borderId="8" applyNumberFormat="0" applyFill="0" applyBorder="0"/>
    <xf numFmtId="169" fontId="1" fillId="0" borderId="0" applyFont="0" applyFill="0" applyBorder="0" applyAlignment="0" applyProtection="0"/>
    <xf numFmtId="0" fontId="26" fillId="7" borderId="2" applyNumberFormat="0" applyAlignment="0" applyProtection="0"/>
    <xf numFmtId="0" fontId="7" fillId="0" borderId="0" applyNumberFormat="0" applyFill="0" applyBorder="0" applyAlignment="0" applyProtection="0"/>
    <xf numFmtId="170" fontId="8" fillId="0" borderId="0" applyFill="0" applyBorder="0">
      <alignment horizontal="right" vertical="center"/>
    </xf>
    <xf numFmtId="171" fontId="8" fillId="0" borderId="0" applyFill="0" applyBorder="0">
      <alignment horizontal="right" vertical="center"/>
    </xf>
    <xf numFmtId="172" fontId="29" fillId="7" borderId="4">
      <alignment horizontal="center"/>
    </xf>
    <xf numFmtId="41" fontId="5" fillId="8" borderId="5" applyFont="0" applyAlignment="0"/>
    <xf numFmtId="0" fontId="13" fillId="11" borderId="0" applyNumberFormat="0">
      <alignment horizontal="center"/>
    </xf>
    <xf numFmtId="0" fontId="30" fillId="0" borderId="0" applyNumberFormat="0" applyFill="0" applyBorder="0" applyProtection="0"/>
    <xf numFmtId="0" fontId="31" fillId="9" borderId="9" applyNumberFormat="0" applyAlignment="0">
      <protection locked="0"/>
    </xf>
    <xf numFmtId="0" fontId="22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10" applyNumberFormat="0" applyFill="0" applyAlignment="0" applyProtection="0"/>
    <xf numFmtId="0" fontId="19" fillId="0" borderId="11" applyNumberFormat="0" applyFill="0" applyAlignment="0" applyProtection="0"/>
    <xf numFmtId="0" fontId="18" fillId="0" borderId="12" applyNumberFormat="0" applyFill="0" applyAlignment="0" applyProtection="0"/>
    <xf numFmtId="173" fontId="16" fillId="3" borderId="1"/>
  </cellStyleXfs>
  <cellXfs count="78">
    <xf numFmtId="0" fontId="0" fillId="0" borderId="0" xfId="0"/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16" fillId="3" borderId="1" xfId="10"/>
    <xf numFmtId="0" fontId="17" fillId="0" borderId="0" xfId="11" applyBorder="1"/>
    <xf numFmtId="0" fontId="18" fillId="0" borderId="0" xfId="12"/>
    <xf numFmtId="0" fontId="26" fillId="0" borderId="3" xfId="13" applyAlignment="1">
      <alignment horizontal="center"/>
    </xf>
    <xf numFmtId="166" fontId="26" fillId="0" borderId="3" xfId="13" applyNumberFormat="1" applyAlignment="1">
      <alignment horizontal="center"/>
    </xf>
    <xf numFmtId="0" fontId="9" fillId="0" borderId="0" xfId="0" applyFont="1"/>
    <xf numFmtId="0" fontId="10" fillId="0" borderId="0" xfId="12" applyFont="1" applyAlignment="1">
      <alignment horizontal="left" vertical="center"/>
    </xf>
    <xf numFmtId="0" fontId="11" fillId="0" borderId="0" xfId="0" applyFont="1"/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27" fillId="0" borderId="0" xfId="8" applyAlignment="1">
      <alignment horizontal="right"/>
      <protection locked="0"/>
    </xf>
    <xf numFmtId="0" fontId="13" fillId="11" borderId="0" xfId="33">
      <alignment horizontal="center"/>
    </xf>
    <xf numFmtId="0" fontId="0" fillId="0" borderId="0" xfId="0" applyBorder="1"/>
    <xf numFmtId="0" fontId="14" fillId="0" borderId="0" xfId="7" applyBorder="1"/>
    <xf numFmtId="0" fontId="0" fillId="0" borderId="0" xfId="0" applyFont="1" applyBorder="1"/>
    <xf numFmtId="0" fontId="12" fillId="0" borderId="0" xfId="0" applyFont="1" applyBorder="1" applyAlignment="1">
      <alignment horizontal="left"/>
    </xf>
    <xf numFmtId="0" fontId="15" fillId="0" borderId="0" xfId="9" applyBorder="1"/>
    <xf numFmtId="0" fontId="0" fillId="0" borderId="0" xfId="0" applyBorder="1" applyAlignment="1">
      <alignment horizontal="left"/>
    </xf>
    <xf numFmtId="0" fontId="18" fillId="0" borderId="0" xfId="12" applyBorder="1"/>
    <xf numFmtId="0" fontId="19" fillId="0" borderId="0" xfId="6" applyBorder="1"/>
    <xf numFmtId="0" fontId="32" fillId="0" borderId="0" xfId="25" applyBorder="1"/>
    <xf numFmtId="0" fontId="13" fillId="11" borderId="0" xfId="33" applyBorder="1">
      <alignment horizontal="center"/>
    </xf>
    <xf numFmtId="0" fontId="25" fillId="4" borderId="4" xfId="14">
      <protection locked="0"/>
    </xf>
    <xf numFmtId="0" fontId="12" fillId="0" borderId="0" xfId="0" applyFont="1" applyBorder="1"/>
    <xf numFmtId="0" fontId="26" fillId="0" borderId="3" xfId="13" applyAlignment="1"/>
    <xf numFmtId="168" fontId="1" fillId="5" borderId="4" xfId="18"/>
    <xf numFmtId="164" fontId="2" fillId="2" borderId="2" xfId="19">
      <alignment horizontal="center"/>
      <protection locked="0"/>
    </xf>
    <xf numFmtId="0" fontId="28" fillId="6" borderId="5" xfId="21" applyNumberFormat="1"/>
    <xf numFmtId="0" fontId="0" fillId="0" borderId="6" xfId="22" applyNumberFormat="1" applyFont="1"/>
    <xf numFmtId="0" fontId="0" fillId="0" borderId="7" xfId="23" applyNumberFormat="1" applyFont="1"/>
    <xf numFmtId="0" fontId="26" fillId="7" borderId="2" xfId="27"/>
    <xf numFmtId="0" fontId="7" fillId="0" borderId="0" xfId="28"/>
    <xf numFmtId="172" fontId="29" fillId="7" borderId="4" xfId="31">
      <alignment horizontal="center"/>
    </xf>
    <xf numFmtId="41" fontId="0" fillId="8" borderId="5" xfId="32" applyFont="1"/>
    <xf numFmtId="0" fontId="30" fillId="0" borderId="0" xfId="34"/>
    <xf numFmtId="0" fontId="31" fillId="9" borderId="9" xfId="35">
      <protection locked="0"/>
    </xf>
    <xf numFmtId="41" fontId="0" fillId="0" borderId="0" xfId="2" applyFont="1"/>
    <xf numFmtId="169" fontId="0" fillId="0" borderId="0" xfId="26" applyFont="1"/>
    <xf numFmtId="9" fontId="0" fillId="0" borderId="0" xfId="5" applyFont="1"/>
    <xf numFmtId="164" fontId="2" fillId="10" borderId="2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180" fontId="23" fillId="0" borderId="0" xfId="16">
      <alignment horizontal="center"/>
    </xf>
    <xf numFmtId="179" fontId="24" fillId="0" borderId="0" xfId="17">
      <alignment horizontal="center"/>
    </xf>
    <xf numFmtId="0" fontId="3" fillId="0" borderId="0" xfId="15"/>
    <xf numFmtId="164" fontId="16" fillId="3" borderId="1" xfId="10" applyNumberFormat="1" applyProtection="1">
      <protection locked="0"/>
    </xf>
    <xf numFmtId="165" fontId="16" fillId="3" borderId="1" xfId="10" applyNumberFormat="1"/>
    <xf numFmtId="0" fontId="0" fillId="0" borderId="0" xfId="0" applyBorder="1"/>
    <xf numFmtId="0" fontId="27" fillId="0" borderId="0" xfId="8">
      <alignment horizontal="left"/>
      <protection locked="0"/>
    </xf>
    <xf numFmtId="0" fontId="14" fillId="0" borderId="0" xfId="7"/>
    <xf numFmtId="0" fontId="15" fillId="0" borderId="0" xfId="9"/>
    <xf numFmtId="173" fontId="16" fillId="3" borderId="1" xfId="41"/>
    <xf numFmtId="41" fontId="25" fillId="4" borderId="4" xfId="14" applyNumberFormat="1">
      <protection locked="0"/>
    </xf>
    <xf numFmtId="174" fontId="0" fillId="0" borderId="0" xfId="2" applyNumberFormat="1" applyFont="1"/>
    <xf numFmtId="175" fontId="0" fillId="0" borderId="0" xfId="1" applyNumberFormat="1" applyFont="1"/>
    <xf numFmtId="176" fontId="0" fillId="0" borderId="0" xfId="3" applyNumberFormat="1" applyFont="1"/>
    <xf numFmtId="177" fontId="0" fillId="0" borderId="0" xfId="4" applyNumberFormat="1" applyFont="1"/>
    <xf numFmtId="178" fontId="23" fillId="0" borderId="0" xfId="16" applyNumberFormat="1" applyBorder="1">
      <alignment horizontal="center"/>
    </xf>
    <xf numFmtId="179" fontId="24" fillId="0" borderId="0" xfId="17" applyNumberFormat="1" applyBorder="1">
      <alignment horizontal="center"/>
    </xf>
    <xf numFmtId="167" fontId="0" fillId="0" borderId="0" xfId="0" applyNumberFormat="1"/>
    <xf numFmtId="178" fontId="26" fillId="0" borderId="3" xfId="13" applyNumberFormat="1">
      <alignment horizontal="center"/>
    </xf>
    <xf numFmtId="41" fontId="26" fillId="0" borderId="3" xfId="2" applyFont="1" applyBorder="1" applyAlignment="1"/>
    <xf numFmtId="0" fontId="27" fillId="0" borderId="0" xfId="8">
      <alignment horizontal="left"/>
      <protection locked="0"/>
    </xf>
    <xf numFmtId="0" fontId="27" fillId="0" borderId="0" xfId="8">
      <alignment horizontal="left"/>
      <protection locked="0"/>
    </xf>
    <xf numFmtId="0" fontId="0" fillId="0" borderId="0" xfId="0"/>
    <xf numFmtId="169" fontId="24" fillId="0" borderId="7" xfId="26" applyFont="1" applyBorder="1"/>
    <xf numFmtId="0" fontId="33" fillId="0" borderId="0" xfId="25" applyFont="1" applyBorder="1"/>
    <xf numFmtId="0" fontId="27" fillId="0" borderId="0" xfId="8">
      <alignment horizontal="left"/>
      <protection locked="0"/>
    </xf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0" fillId="0" borderId="0" xfId="0"/>
    <xf numFmtId="0" fontId="0" fillId="0" borderId="0" xfId="0" applyBorder="1"/>
    <xf numFmtId="0" fontId="13" fillId="11" borderId="0" xfId="33">
      <alignment horizontal="center"/>
    </xf>
    <xf numFmtId="0" fontId="13" fillId="11" borderId="0" xfId="33" applyBorder="1">
      <alignment horizontal="center"/>
    </xf>
    <xf numFmtId="0" fontId="26" fillId="0" borderId="3" xfId="13" applyAlignment="1">
      <alignment horizontal="left"/>
    </xf>
    <xf numFmtId="0" fontId="25" fillId="4" borderId="4" xfId="14" applyAlignment="1">
      <alignment horizontal="left"/>
      <protection locked="0"/>
    </xf>
  </cellXfs>
  <cellStyles count="42">
    <cellStyle name="Accounts Ref" xfId="15" xr:uid="{00000000-0005-0000-0000-000000000000}"/>
    <cellStyle name="Assumption" xfId="14" xr:uid="{00000000-0005-0000-0000-000001000000}"/>
    <cellStyle name="Comma" xfId="1" builtinId="3"/>
    <cellStyle name="Comma [0]" xfId="2" builtinId="6"/>
    <cellStyle name="Constraint" xfId="13" xr:uid="{00000000-0005-0000-0000-000004000000}"/>
    <cellStyle name="Currency" xfId="3" builtinId="4"/>
    <cellStyle name="Currency [0]" xfId="4" builtinId="7"/>
    <cellStyle name="Date" xfId="16" xr:uid="{00000000-0005-0000-0000-000007000000}"/>
    <cellStyle name="Date Heading" xfId="17" xr:uid="{00000000-0005-0000-0000-000008000000}"/>
    <cellStyle name="Empty" xfId="18" xr:uid="{00000000-0005-0000-0000-000009000000}"/>
    <cellStyle name="Error_Checks" xfId="19" xr:uid="{00000000-0005-0000-0000-00000A000000}"/>
    <cellStyle name="Heading 1" xfId="37" builtinId="16" customBuiltin="1"/>
    <cellStyle name="Heading 1 Number" xfId="41" xr:uid="{00000000-0005-0000-0000-00000C000000}"/>
    <cellStyle name="Heading 1 Text" xfId="10" xr:uid="{00000000-0005-0000-0000-00000D000000}"/>
    <cellStyle name="Heading 2" xfId="38" builtinId="17" customBuiltin="1"/>
    <cellStyle name="Heading 2 Text" xfId="11" xr:uid="{00000000-0005-0000-0000-00000F000000}"/>
    <cellStyle name="Heading 3" xfId="39" builtinId="18" customBuiltin="1"/>
    <cellStyle name="Heading 3 Text" xfId="12" xr:uid="{00000000-0005-0000-0000-000011000000}"/>
    <cellStyle name="Heading 4" xfId="6" builtinId="19" customBuiltin="1"/>
    <cellStyle name="Hyperlink" xfId="8" builtinId="8" customBuiltin="1"/>
    <cellStyle name="Hyperlink Text" xfId="20" xr:uid="{00000000-0005-0000-0000-000014000000}"/>
    <cellStyle name="Internal Ref" xfId="21" xr:uid="{00000000-0005-0000-0000-000015000000}"/>
    <cellStyle name="Line Calc" xfId="22" xr:uid="{00000000-0005-0000-0000-000016000000}"/>
    <cellStyle name="Line Total" xfId="23" xr:uid="{00000000-0005-0000-0000-000017000000}"/>
    <cellStyle name="Model Name" xfId="9" xr:uid="{00000000-0005-0000-0000-000018000000}"/>
    <cellStyle name="Normal" xfId="0" builtinId="0" customBuiltin="1"/>
    <cellStyle name="Normal 2" xfId="24" xr:uid="{00000000-0005-0000-0000-00001A000000}"/>
    <cellStyle name="Notes" xfId="25" xr:uid="{00000000-0005-0000-0000-00001B000000}"/>
    <cellStyle name="Numbers 0" xfId="26" xr:uid="{00000000-0005-0000-0000-00001C000000}"/>
    <cellStyle name="Parameter" xfId="27" xr:uid="{00000000-0005-0000-0000-00001D000000}"/>
    <cellStyle name="Percent" xfId="5" builtinId="5"/>
    <cellStyle name="Range Name Description" xfId="28" xr:uid="{00000000-0005-0000-0000-00001F000000}"/>
    <cellStyle name="Right Currency" xfId="29" xr:uid="{00000000-0005-0000-0000-000020000000}"/>
    <cellStyle name="Right Number" xfId="30" xr:uid="{00000000-0005-0000-0000-000021000000}"/>
    <cellStyle name="Row Ref" xfId="31" xr:uid="{00000000-0005-0000-0000-000022000000}"/>
    <cellStyle name="Row_Summary" xfId="32" xr:uid="{00000000-0005-0000-0000-000023000000}"/>
    <cellStyle name="Sheet Title" xfId="7" xr:uid="{00000000-0005-0000-0000-000024000000}"/>
    <cellStyle name="Table_Heading" xfId="33" xr:uid="{00000000-0005-0000-0000-000025000000}"/>
    <cellStyle name="Title" xfId="36" builtinId="15" customBuiltin="1"/>
    <cellStyle name="Total" xfId="40" builtinId="25" customBuiltin="1"/>
    <cellStyle name="Units" xfId="34" xr:uid="{00000000-0005-0000-0000-000028000000}"/>
    <cellStyle name="WIP" xfId="35" xr:uid="{00000000-0005-0000-0000-000029000000}"/>
  </cellStyles>
  <dxfs count="19">
    <dxf>
      <numFmt numFmtId="167" formatCode="[$-C09]dd\-mmm\-yy;@"/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3" xr9:uid="{00000000-0011-0000-FFFF-FFFF00000000}">
      <tableStyleElement type="headerRow" dxfId="18"/>
      <tableStyleElement type="firstRowStripe" dxfId="17"/>
      <tableStyleElement type="secondRowStripe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168378</xdr:rowOff>
    </xdr:from>
    <xdr:to>
      <xdr:col>6</xdr:col>
      <xdr:colOff>334433</xdr:colOff>
      <xdr:row>11</xdr:row>
      <xdr:rowOff>117475</xdr:rowOff>
    </xdr:to>
    <xdr:pic>
      <xdr:nvPicPr>
        <xdr:cNvPr id="2" name="Picture 1" descr="SP Logo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7" y="1533628"/>
          <a:ext cx="2048933" cy="78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hangeLog" displayName="ChangeLog" ref="F10:K13" totalsRowShown="0" headerRowCellStyle="Table_Heading">
  <autoFilter ref="F10:K13" xr:uid="{00000000-0009-0000-0100-000001000000}"/>
  <tableColumns count="6">
    <tableColumn id="1" xr3:uid="{00000000-0010-0000-0000-000001000000}" name="Date" dataCellStyle="Date"/>
    <tableColumn id="2" xr3:uid="{00000000-0010-0000-0000-000002000000}" name="Model Version "/>
    <tableColumn id="3" xr3:uid="{00000000-0010-0000-0000-000003000000}" name="Details of change"/>
    <tableColumn id="4" xr3:uid="{00000000-0010-0000-0000-000004000000}" name="Worksheet Reference"/>
    <tableColumn id="5" xr3:uid="{00000000-0010-0000-0000-000005000000}" name="Row, column, cell reference" dataDxfId="0"/>
    <tableColumn id="6" xr3:uid="{00000000-0010-0000-0000-000006000000}" name="Autho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mproduct.com/" TargetMode="External"/><Relationship Id="rId1" Type="http://schemas.openxmlformats.org/officeDocument/2006/relationships/hyperlink" Target="mailto:liam.bastick@sumproduct.com" TargetMode="External"/><Relationship Id="rId4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22"/>
  <sheetViews>
    <sheetView showGridLines="0" tabSelected="1" zoomScaleNormal="100" workbookViewId="0"/>
  </sheetViews>
  <sheetFormatPr defaultRowHeight="12" x14ac:dyDescent="0.2"/>
  <cols>
    <col min="3" max="4" width="3.7109375" customWidth="1"/>
  </cols>
  <sheetData>
    <row r="1" spans="1:19" x14ac:dyDescent="0.2">
      <c r="A1" s="64"/>
    </row>
    <row r="3" spans="1:19" x14ac:dyDescent="0.2">
      <c r="A3" s="69" t="s">
        <v>1</v>
      </c>
    </row>
    <row r="5" spans="1:19" ht="20.25" x14ac:dyDescent="0.3">
      <c r="C5" s="51" t="str">
        <f>Client_Name</f>
        <v>SumProduct Pty Limited</v>
      </c>
      <c r="D5" s="8"/>
      <c r="E5" s="8"/>
      <c r="F5" s="8"/>
      <c r="G5" s="8"/>
      <c r="H5" s="8"/>
      <c r="I5" s="8"/>
      <c r="J5" s="8"/>
    </row>
    <row r="6" spans="1:19" ht="18" x14ac:dyDescent="0.25">
      <c r="C6" s="52" t="str">
        <f ca="1">Model_Name</f>
        <v>Chapter 8 - SP Example Export Model.xlsx</v>
      </c>
      <c r="D6" s="8"/>
      <c r="E6" s="8"/>
      <c r="F6" s="8"/>
      <c r="G6" s="8"/>
      <c r="H6" s="8"/>
      <c r="I6" s="8"/>
      <c r="J6" s="8"/>
    </row>
    <row r="7" spans="1:19" ht="12.75" x14ac:dyDescent="0.2">
      <c r="C7" s="8"/>
      <c r="D7" s="8"/>
      <c r="E7" s="8"/>
      <c r="F7" s="8"/>
      <c r="G7" s="8"/>
      <c r="H7" s="8"/>
      <c r="I7" s="8"/>
      <c r="J7" s="8"/>
    </row>
    <row r="8" spans="1:19" ht="12.75" x14ac:dyDescent="0.2">
      <c r="C8" s="8"/>
      <c r="D8" s="8"/>
      <c r="E8" s="8"/>
      <c r="F8" s="8"/>
      <c r="G8" s="8"/>
      <c r="H8" s="8"/>
      <c r="I8" s="8"/>
      <c r="J8" s="8"/>
    </row>
    <row r="9" spans="1:19" ht="12.75" x14ac:dyDescent="0.2">
      <c r="C9" s="8"/>
      <c r="D9" s="8"/>
      <c r="E9" s="8"/>
      <c r="F9" s="8"/>
      <c r="G9" s="8"/>
      <c r="H9" s="8"/>
      <c r="I9" s="8"/>
      <c r="J9" s="8"/>
    </row>
    <row r="10" spans="1:19" ht="12.75" x14ac:dyDescent="0.2">
      <c r="C10" s="8"/>
      <c r="D10" s="8"/>
      <c r="E10" s="8"/>
      <c r="F10" s="8"/>
      <c r="G10" s="8"/>
      <c r="H10" s="8"/>
      <c r="I10" s="8"/>
      <c r="J10" s="8"/>
    </row>
    <row r="11" spans="1:19" ht="15" x14ac:dyDescent="0.25">
      <c r="C11" s="8"/>
      <c r="D11" s="8"/>
      <c r="E11" s="8"/>
      <c r="F11" s="8"/>
      <c r="G11" s="8"/>
      <c r="H11" s="8"/>
      <c r="I11" s="8"/>
      <c r="J11" s="8"/>
      <c r="S11" s="46"/>
    </row>
    <row r="12" spans="1:19" ht="12.75" x14ac:dyDescent="0.2">
      <c r="C12" s="8"/>
      <c r="D12" s="8"/>
      <c r="E12" s="8"/>
      <c r="F12" s="8"/>
      <c r="G12" s="8"/>
      <c r="H12" s="8"/>
      <c r="I12" s="8"/>
      <c r="J12" s="8"/>
    </row>
    <row r="13" spans="1:19" ht="12.75" x14ac:dyDescent="0.2">
      <c r="C13" s="8"/>
      <c r="D13" s="8"/>
      <c r="E13" s="8"/>
      <c r="F13" s="8"/>
      <c r="G13" s="8"/>
      <c r="H13" s="8"/>
      <c r="I13" s="8"/>
      <c r="J13" s="8"/>
    </row>
    <row r="14" spans="1:19" ht="12.75" x14ac:dyDescent="0.2">
      <c r="C14" s="9" t="s">
        <v>19</v>
      </c>
      <c r="D14" s="10"/>
      <c r="E14" s="8"/>
      <c r="F14" s="8"/>
      <c r="G14" s="8"/>
      <c r="H14" s="8"/>
      <c r="I14" s="8"/>
      <c r="J14" s="8"/>
    </row>
    <row r="15" spans="1:19" ht="12.75" x14ac:dyDescent="0.2">
      <c r="C15" s="10"/>
      <c r="D15" s="10"/>
      <c r="E15" s="8"/>
      <c r="F15" s="8"/>
      <c r="G15" s="8"/>
      <c r="H15" s="8"/>
      <c r="I15" s="8"/>
      <c r="J15" s="8"/>
    </row>
    <row r="16" spans="1:19" ht="12.75" x14ac:dyDescent="0.2">
      <c r="C16" s="9" t="s">
        <v>20</v>
      </c>
      <c r="D16" s="10"/>
      <c r="E16" s="8"/>
      <c r="F16" s="8"/>
      <c r="G16" s="8"/>
      <c r="H16" s="8"/>
      <c r="I16" s="8"/>
      <c r="J16" s="8"/>
    </row>
    <row r="17" spans="3:10" ht="12.75" x14ac:dyDescent="0.2">
      <c r="C17" s="70" t="s">
        <v>123</v>
      </c>
      <c r="D17" s="70"/>
      <c r="E17" s="70"/>
      <c r="F17" s="70"/>
      <c r="G17" s="70"/>
      <c r="H17" s="70"/>
      <c r="I17" s="70"/>
      <c r="J17" s="70"/>
    </row>
    <row r="18" spans="3:10" ht="12.75" x14ac:dyDescent="0.2">
      <c r="C18" s="70"/>
      <c r="D18" s="70"/>
      <c r="E18" s="70"/>
      <c r="F18" s="70"/>
      <c r="G18" s="70"/>
      <c r="H18" s="70"/>
      <c r="I18" s="70"/>
      <c r="J18" s="70"/>
    </row>
    <row r="19" spans="3:10" ht="12.75" x14ac:dyDescent="0.2">
      <c r="C19" s="11"/>
      <c r="D19" s="10"/>
      <c r="E19" s="8"/>
      <c r="F19" s="8"/>
      <c r="G19" s="8"/>
      <c r="H19" s="8"/>
      <c r="I19" s="8"/>
      <c r="J19" s="8"/>
    </row>
    <row r="20" spans="3:10" ht="12.75" x14ac:dyDescent="0.2">
      <c r="C20" s="11"/>
      <c r="D20" s="10"/>
      <c r="E20" s="8"/>
      <c r="F20" s="8"/>
      <c r="G20" s="8"/>
      <c r="H20" s="8"/>
      <c r="I20" s="8"/>
      <c r="J20" s="8"/>
    </row>
    <row r="21" spans="3:10" ht="12.75" x14ac:dyDescent="0.2">
      <c r="C21" s="11" t="s">
        <v>21</v>
      </c>
      <c r="D21" s="10"/>
      <c r="E21" s="8"/>
      <c r="F21" s="8"/>
      <c r="G21" s="71" t="s">
        <v>22</v>
      </c>
      <c r="H21" s="71"/>
      <c r="I21" s="71"/>
      <c r="J21" s="8"/>
    </row>
    <row r="22" spans="3:10" ht="12.75" x14ac:dyDescent="0.2">
      <c r="C22" s="11" t="s">
        <v>23</v>
      </c>
      <c r="D22" s="10"/>
      <c r="E22" s="8"/>
      <c r="F22" s="8"/>
      <c r="G22" s="71" t="s">
        <v>24</v>
      </c>
      <c r="H22" s="71"/>
      <c r="I22" s="71"/>
      <c r="J22" s="8"/>
    </row>
  </sheetData>
  <mergeCells count="4">
    <mergeCell ref="C17:J17"/>
    <mergeCell ref="C18:J18"/>
    <mergeCell ref="G21:I21"/>
    <mergeCell ref="G22:I22"/>
  </mergeCells>
  <hyperlinks>
    <hyperlink ref="G21" r:id="rId1" xr:uid="{00000000-0004-0000-0000-000000000000}"/>
    <hyperlink ref="G22" r:id="rId2" xr:uid="{00000000-0004-0000-0000-000001000000}"/>
    <hyperlink ref="A3" location="HL_Navigator" display="Navigator" xr:uid="{00000000-0004-0000-0000-000002000000}"/>
  </hyperlinks>
  <pageMargins left="0.7" right="0.7" top="0.75" bottom="0.75" header="0.3" footer="0.3"/>
  <pageSetup paperSize="9" orientation="portrait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70589-25D8-4894-A6C9-07AC8C1FD458}">
  <sheetPr codeName="Sheet12">
    <outlinePr summaryBelow="0"/>
  </sheetPr>
  <dimension ref="A1:P45"/>
  <sheetViews>
    <sheetView showGridLines="0" zoomScale="90" zoomScaleNormal="90" workbookViewId="0">
      <pane ySplit="9" topLeftCell="A10" activePane="bottomLeft" state="frozen"/>
      <selection pane="bottomLeft" activeCell="A10" sqref="A10"/>
    </sheetView>
  </sheetViews>
  <sheetFormatPr defaultRowHeight="12" outlineLevelRow="1" x14ac:dyDescent="0.2"/>
  <cols>
    <col min="1" max="5" width="3.7109375" style="66" customWidth="1"/>
    <col min="6" max="6" width="18.140625" style="66" bestFit="1" customWidth="1"/>
    <col min="7" max="7" width="8" style="66" customWidth="1"/>
    <col min="8" max="9" width="3" style="66" customWidth="1"/>
    <col min="10" max="14" width="10.7109375" style="66" customWidth="1"/>
    <col min="15" max="15" width="9.140625" style="66"/>
    <col min="16" max="16" width="14" style="66" bestFit="1" customWidth="1"/>
    <col min="17" max="16384" width="9.140625" style="66"/>
  </cols>
  <sheetData>
    <row r="1" spans="1:15" ht="20.25" x14ac:dyDescent="0.3">
      <c r="A1" s="51" t="str">
        <f ca="1">IF(ISERROR(RIGHT(CELL("filename",A1),LEN(CELL("filename",A1))-FIND("]",CELL("filename",A1)))),
"",
RIGHT(CELL("filename",A1),LEN(CELL("filename",A1))-FIND("]",CELL("filename",A1))))</f>
        <v>Export Sheet (2)</v>
      </c>
      <c r="I1" s="71"/>
      <c r="J1" s="71"/>
    </row>
    <row r="2" spans="1:15" ht="18" x14ac:dyDescent="0.25">
      <c r="A2" s="52" t="str">
        <f ca="1">Model_Name</f>
        <v>Chapter 8 - SP Example Export Model.xlsx</v>
      </c>
    </row>
    <row r="3" spans="1:15" x14ac:dyDescent="0.2">
      <c r="A3" s="69" t="s">
        <v>1</v>
      </c>
    </row>
    <row r="4" spans="1:15" ht="14.25" x14ac:dyDescent="0.2">
      <c r="B4" s="66" t="s">
        <v>2</v>
      </c>
      <c r="G4" s="1">
        <f>Overall_Error_Check</f>
        <v>0</v>
      </c>
    </row>
    <row r="5" spans="1:15" x14ac:dyDescent="0.2">
      <c r="J5" s="45">
        <f ca="1">Timing!J5</f>
        <v>44012</v>
      </c>
      <c r="K5" s="45">
        <f ca="1">Timing!K5</f>
        <v>44104</v>
      </c>
      <c r="L5" s="45">
        <f ca="1">Timing!L5</f>
        <v>44196</v>
      </c>
      <c r="M5" s="45">
        <f ca="1">Timing!M5</f>
        <v>44286</v>
      </c>
      <c r="N5" s="45">
        <f ca="1">Timing!N5</f>
        <v>44377</v>
      </c>
    </row>
    <row r="6" spans="1:15" outlineLevel="1" x14ac:dyDescent="0.2">
      <c r="C6" s="66" t="str">
        <f>Timing!C6</f>
        <v>Start Date</v>
      </c>
      <c r="J6" s="44">
        <f ca="1">Timing!J6</f>
        <v>43978</v>
      </c>
      <c r="K6" s="44">
        <f ca="1">Timing!K6</f>
        <v>44013</v>
      </c>
      <c r="L6" s="44">
        <f ca="1">Timing!L6</f>
        <v>44105</v>
      </c>
      <c r="M6" s="44">
        <f ca="1">Timing!M6</f>
        <v>44197</v>
      </c>
      <c r="N6" s="44">
        <f ca="1">Timing!N6</f>
        <v>44287</v>
      </c>
    </row>
    <row r="7" spans="1:15" outlineLevel="1" x14ac:dyDescent="0.2">
      <c r="C7" s="66" t="str">
        <f>Timing!C7</f>
        <v>End Date</v>
      </c>
      <c r="J7" s="44">
        <f ca="1">Timing!J7</f>
        <v>44012</v>
      </c>
      <c r="K7" s="44">
        <f ca="1">Timing!K7</f>
        <v>44104</v>
      </c>
      <c r="L7" s="44">
        <f ca="1">Timing!L7</f>
        <v>44196</v>
      </c>
      <c r="M7" s="44">
        <f ca="1">Timing!M7</f>
        <v>44286</v>
      </c>
      <c r="N7" s="44">
        <f ca="1">Timing!N7</f>
        <v>44377</v>
      </c>
    </row>
    <row r="8" spans="1:15" outlineLevel="1" x14ac:dyDescent="0.2">
      <c r="C8" s="66" t="str">
        <f>Timing!C8</f>
        <v>Number of Days</v>
      </c>
      <c r="J8" s="39">
        <f ca="1">Timing!J8</f>
        <v>35</v>
      </c>
      <c r="K8" s="39">
        <f ca="1">Timing!K8</f>
        <v>92</v>
      </c>
      <c r="L8" s="39">
        <f ca="1">Timing!L8</f>
        <v>92</v>
      </c>
      <c r="M8" s="39">
        <f ca="1">Timing!M8</f>
        <v>90</v>
      </c>
      <c r="N8" s="39">
        <f ca="1">Timing!N8</f>
        <v>91</v>
      </c>
    </row>
    <row r="9" spans="1:15" outlineLevel="1" x14ac:dyDescent="0.2">
      <c r="C9" s="66" t="str">
        <f>Timing!C9</f>
        <v>Counter</v>
      </c>
      <c r="J9" s="39">
        <f>Timing!J9</f>
        <v>1</v>
      </c>
      <c r="K9" s="39">
        <f>Timing!K9</f>
        <v>2</v>
      </c>
      <c r="L9" s="39">
        <f>Timing!L9</f>
        <v>3</v>
      </c>
      <c r="M9" s="39">
        <f>Timing!M9</f>
        <v>4</v>
      </c>
      <c r="N9" s="39">
        <f>Timing!N9</f>
        <v>5</v>
      </c>
    </row>
    <row r="10" spans="1:15" x14ac:dyDescent="0.2">
      <c r="A10" s="65"/>
    </row>
    <row r="11" spans="1:15" ht="16.5" thickBot="1" x14ac:dyDescent="0.3">
      <c r="B11" s="53">
        <f>MAX($B$10:$B10)+1</f>
        <v>1</v>
      </c>
      <c r="C11" s="47" t="str">
        <f ca="1">Revenues!C11</f>
        <v>Revenues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ht="12.75" thickTop="1" x14ac:dyDescent="0.2"/>
    <row r="13" spans="1:15" ht="16.5" x14ac:dyDescent="0.25">
      <c r="C13" s="4" t="s">
        <v>113</v>
      </c>
    </row>
    <row r="15" spans="1:15" ht="15" x14ac:dyDescent="0.25">
      <c r="D15" s="5" t="s">
        <v>114</v>
      </c>
    </row>
    <row r="17" spans="2:16" x14ac:dyDescent="0.2">
      <c r="F17" s="66" t="str">
        <f>Revenues!F25</f>
        <v>Guns</v>
      </c>
      <c r="G17" s="37" t="str">
        <f>Revenues!G25</f>
        <v>$'000</v>
      </c>
      <c r="J17" s="40">
        <f>Revenues!J25</f>
        <v>183</v>
      </c>
      <c r="K17" s="40">
        <f>Revenues!K25</f>
        <v>780</v>
      </c>
      <c r="L17" s="40">
        <f>Revenues!L25</f>
        <v>866</v>
      </c>
      <c r="M17" s="40">
        <f>Revenues!M25</f>
        <v>355</v>
      </c>
      <c r="N17" s="40">
        <f>Revenues!N25</f>
        <v>797</v>
      </c>
      <c r="P17" s="68" t="str">
        <f ca="1">_xlfn.FORMULATEXT(J17)</f>
        <v>=Revenues!J25</v>
      </c>
    </row>
    <row r="18" spans="2:16" x14ac:dyDescent="0.2">
      <c r="F18" s="66" t="str">
        <f>Revenues!F26</f>
        <v>Drugs</v>
      </c>
      <c r="G18" s="37" t="str">
        <f>Revenues!G26</f>
        <v>$'000</v>
      </c>
      <c r="J18" s="40">
        <f>Revenues!J26</f>
        <v>685</v>
      </c>
      <c r="K18" s="40">
        <f>Revenues!K26</f>
        <v>131</v>
      </c>
      <c r="L18" s="40">
        <f>Revenues!L26</f>
        <v>998</v>
      </c>
      <c r="M18" s="40">
        <f>Revenues!M26</f>
        <v>203</v>
      </c>
      <c r="N18" s="40">
        <f>Revenues!N26</f>
        <v>333</v>
      </c>
      <c r="P18" s="68" t="str">
        <f t="shared" ref="P18:P20" ca="1" si="0">_xlfn.FORMULATEXT(J18)</f>
        <v>=Revenues!J26</v>
      </c>
    </row>
    <row r="19" spans="2:16" x14ac:dyDescent="0.2">
      <c r="F19" s="66" t="str">
        <f>Revenues!F27</f>
        <v>Roses</v>
      </c>
      <c r="G19" s="37" t="str">
        <f>Revenues!G27</f>
        <v>$'000</v>
      </c>
      <c r="J19" s="40">
        <f>Revenues!J27</f>
        <v>514</v>
      </c>
      <c r="K19" s="40">
        <f>Revenues!K27</f>
        <v>452</v>
      </c>
      <c r="L19" s="40">
        <f>Revenues!L27</f>
        <v>368</v>
      </c>
      <c r="M19" s="40">
        <f>Revenues!M27</f>
        <v>897</v>
      </c>
      <c r="N19" s="40">
        <f>Revenues!N27</f>
        <v>418</v>
      </c>
      <c r="P19" s="68" t="str">
        <f t="shared" ca="1" si="0"/>
        <v>=Revenues!J27</v>
      </c>
    </row>
    <row r="20" spans="2:16" x14ac:dyDescent="0.2">
      <c r="G20" s="37" t="str">
        <f>Revenues!G28</f>
        <v>$'000</v>
      </c>
      <c r="J20" s="67">
        <f>SUM(J17:J19)</f>
        <v>1382</v>
      </c>
      <c r="K20" s="67">
        <f t="shared" ref="K20:N20" si="1">SUM(K17:K19)</f>
        <v>1363</v>
      </c>
      <c r="L20" s="67">
        <f t="shared" si="1"/>
        <v>2232</v>
      </c>
      <c r="M20" s="67">
        <f t="shared" si="1"/>
        <v>1455</v>
      </c>
      <c r="N20" s="67">
        <f t="shared" si="1"/>
        <v>1548</v>
      </c>
      <c r="P20" s="68" t="str">
        <f t="shared" ca="1" si="0"/>
        <v>=SUM(J17:J19)</v>
      </c>
    </row>
    <row r="23" spans="2:16" ht="16.5" thickBot="1" x14ac:dyDescent="0.3">
      <c r="B23" s="53">
        <f>MAX($B$10:$B22)+1</f>
        <v>2</v>
      </c>
      <c r="C23" s="47" t="str">
        <f ca="1">COGS!A1</f>
        <v>COGS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2:16" ht="12.75" thickTop="1" x14ac:dyDescent="0.2"/>
    <row r="25" spans="2:16" ht="16.5" x14ac:dyDescent="0.25">
      <c r="C25" s="4" t="s">
        <v>113</v>
      </c>
    </row>
    <row r="27" spans="2:16" ht="15" x14ac:dyDescent="0.25">
      <c r="D27" s="5" t="s">
        <v>115</v>
      </c>
    </row>
    <row r="29" spans="2:16" x14ac:dyDescent="0.2">
      <c r="F29" s="66" t="str">
        <f>COGS!F69</f>
        <v>Direct Materials</v>
      </c>
      <c r="G29" s="37" t="str">
        <f>COGS!G69</f>
        <v>$'000</v>
      </c>
      <c r="J29" s="40">
        <f>COGS!J69</f>
        <v>54</v>
      </c>
      <c r="K29" s="40">
        <f>COGS!K69</f>
        <v>560</v>
      </c>
      <c r="L29" s="40">
        <f>COGS!L69</f>
        <v>447</v>
      </c>
      <c r="M29" s="40">
        <f>COGS!M69</f>
        <v>434</v>
      </c>
      <c r="N29" s="40">
        <f>COGS!N69</f>
        <v>165</v>
      </c>
      <c r="P29" s="68" t="str">
        <f ca="1">_xlfn.FORMULATEXT(J29)</f>
        <v>=COGS!J69</v>
      </c>
    </row>
    <row r="30" spans="2:16" x14ac:dyDescent="0.2">
      <c r="F30" s="66" t="str">
        <f>COGS!F70</f>
        <v>Direct Labour</v>
      </c>
      <c r="G30" s="37" t="str">
        <f>COGS!G70</f>
        <v>$'000</v>
      </c>
      <c r="J30" s="40">
        <f>COGS!J70</f>
        <v>393</v>
      </c>
      <c r="K30" s="40">
        <f>COGS!K70</f>
        <v>457</v>
      </c>
      <c r="L30" s="40">
        <f>COGS!L70</f>
        <v>484</v>
      </c>
      <c r="M30" s="40">
        <f>COGS!M70</f>
        <v>329</v>
      </c>
      <c r="N30" s="40">
        <f>COGS!N70</f>
        <v>95</v>
      </c>
      <c r="P30" s="68" t="str">
        <f t="shared" ref="P30:P32" ca="1" si="2">_xlfn.FORMULATEXT(J30)</f>
        <v>=COGS!J70</v>
      </c>
    </row>
    <row r="31" spans="2:16" x14ac:dyDescent="0.2">
      <c r="F31" s="66" t="str">
        <f>COGS!F71</f>
        <v>Other</v>
      </c>
      <c r="G31" s="37" t="str">
        <f>COGS!G71</f>
        <v>$'000</v>
      </c>
      <c r="J31" s="40">
        <f>COGS!J71</f>
        <v>180</v>
      </c>
      <c r="K31" s="40">
        <f>COGS!K71</f>
        <v>471</v>
      </c>
      <c r="L31" s="40">
        <f>COGS!L71</f>
        <v>519</v>
      </c>
      <c r="M31" s="40">
        <f>COGS!M71</f>
        <v>430</v>
      </c>
      <c r="N31" s="40">
        <f>COGS!N71</f>
        <v>75</v>
      </c>
      <c r="P31" s="68" t="str">
        <f t="shared" ca="1" si="2"/>
        <v>=COGS!J71</v>
      </c>
    </row>
    <row r="32" spans="2:16" x14ac:dyDescent="0.2">
      <c r="G32" s="37" t="str">
        <f>COGS!G72</f>
        <v>$'000</v>
      </c>
      <c r="J32" s="67">
        <f>SUM(J29:J31)</f>
        <v>627</v>
      </c>
      <c r="K32" s="67">
        <f t="shared" ref="K32:N32" si="3">SUM(K29:K31)</f>
        <v>1488</v>
      </c>
      <c r="L32" s="67">
        <f t="shared" si="3"/>
        <v>1450</v>
      </c>
      <c r="M32" s="67">
        <f t="shared" si="3"/>
        <v>1193</v>
      </c>
      <c r="N32" s="67">
        <f t="shared" si="3"/>
        <v>335</v>
      </c>
      <c r="P32" s="68" t="str">
        <f t="shared" ca="1" si="2"/>
        <v>=SUM(J29:J31)</v>
      </c>
    </row>
    <row r="35" spans="2:16" ht="16.5" thickBot="1" x14ac:dyDescent="0.3">
      <c r="B35" s="53">
        <f>MAX($B$10:$B34)+1</f>
        <v>3</v>
      </c>
      <c r="C35" s="47" t="str">
        <f ca="1">Capex!A1</f>
        <v>Capex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2:16" ht="12.75" thickTop="1" x14ac:dyDescent="0.2"/>
    <row r="37" spans="2:16" ht="16.5" x14ac:dyDescent="0.25">
      <c r="C37" s="4" t="s">
        <v>113</v>
      </c>
    </row>
    <row r="39" spans="2:16" ht="15" x14ac:dyDescent="0.25">
      <c r="D39" s="5" t="s">
        <v>116</v>
      </c>
    </row>
    <row r="41" spans="2:16" x14ac:dyDescent="0.2">
      <c r="F41" s="66" t="str">
        <f>Capex!F121</f>
        <v>Office Furniture</v>
      </c>
      <c r="G41" s="37" t="str">
        <f>Capex!G121</f>
        <v>$'000</v>
      </c>
      <c r="J41" s="40">
        <f>Capex!J121</f>
        <v>549</v>
      </c>
      <c r="K41" s="40">
        <f>Capex!K121</f>
        <v>383</v>
      </c>
      <c r="L41" s="40">
        <f>Capex!L121</f>
        <v>596</v>
      </c>
      <c r="M41" s="40">
        <f>Capex!M121</f>
        <v>638</v>
      </c>
      <c r="N41" s="40">
        <f>Capex!N121</f>
        <v>655</v>
      </c>
      <c r="P41" s="68" t="str">
        <f ca="1">_xlfn.FORMULATEXT(J41)</f>
        <v>=Capex!J121</v>
      </c>
    </row>
    <row r="42" spans="2:16" x14ac:dyDescent="0.2">
      <c r="F42" s="66" t="str">
        <f>Capex!F122</f>
        <v>Laptops</v>
      </c>
      <c r="G42" s="37" t="str">
        <f>Capex!G122</f>
        <v>$'000</v>
      </c>
      <c r="J42" s="40">
        <f>Capex!J122</f>
        <v>556</v>
      </c>
      <c r="K42" s="40">
        <f>Capex!K122</f>
        <v>321</v>
      </c>
      <c r="L42" s="40">
        <f>Capex!L122</f>
        <v>434</v>
      </c>
      <c r="M42" s="40">
        <f>Capex!M122</f>
        <v>537</v>
      </c>
      <c r="N42" s="40">
        <f>Capex!N122</f>
        <v>248</v>
      </c>
      <c r="P42" s="68" t="str">
        <f ca="1">_xlfn.FORMULATEXT(J42)</f>
        <v>=Capex!J122</v>
      </c>
    </row>
    <row r="43" spans="2:16" x14ac:dyDescent="0.2">
      <c r="F43" s="66" t="str">
        <f>Capex!F123</f>
        <v>All Terrain Vehicles</v>
      </c>
      <c r="G43" s="37" t="str">
        <f>Capex!G123</f>
        <v>$'000</v>
      </c>
      <c r="J43" s="40">
        <f>Capex!J123</f>
        <v>299</v>
      </c>
      <c r="K43" s="40">
        <f>Capex!K123</f>
        <v>172</v>
      </c>
      <c r="L43" s="40">
        <f>Capex!L123</f>
        <v>537</v>
      </c>
      <c r="M43" s="40">
        <f>Capex!M123</f>
        <v>445</v>
      </c>
      <c r="N43" s="40">
        <f>Capex!N123</f>
        <v>558</v>
      </c>
      <c r="P43" s="68" t="str">
        <f t="shared" ref="P43:P45" ca="1" si="4">_xlfn.FORMULATEXT(J43)</f>
        <v>=Capex!J123</v>
      </c>
    </row>
    <row r="44" spans="2:16" x14ac:dyDescent="0.2">
      <c r="F44" s="66" t="str">
        <f>Capex!F124</f>
        <v>Bullet Proof Shielding</v>
      </c>
      <c r="G44" s="37" t="str">
        <f>Capex!G124</f>
        <v>$'000</v>
      </c>
      <c r="J44" s="40">
        <f>Capex!J124</f>
        <v>551</v>
      </c>
      <c r="K44" s="40">
        <f>Capex!K124</f>
        <v>143</v>
      </c>
      <c r="L44" s="40">
        <f>Capex!L124</f>
        <v>337</v>
      </c>
      <c r="M44" s="40">
        <f>Capex!M124</f>
        <v>189</v>
      </c>
      <c r="N44" s="40">
        <f>Capex!N124</f>
        <v>460</v>
      </c>
      <c r="P44" s="68" t="str">
        <f t="shared" ca="1" si="4"/>
        <v>=Capex!J124</v>
      </c>
    </row>
    <row r="45" spans="2:16" x14ac:dyDescent="0.2">
      <c r="G45" s="37" t="str">
        <f>Capex!G125</f>
        <v>$'000</v>
      </c>
      <c r="J45" s="67">
        <f>SUM(J41:J44)</f>
        <v>1955</v>
      </c>
      <c r="K45" s="67">
        <f t="shared" ref="K45:N45" si="5">SUM(K41:K44)</f>
        <v>1019</v>
      </c>
      <c r="L45" s="67">
        <f t="shared" si="5"/>
        <v>1904</v>
      </c>
      <c r="M45" s="67">
        <f t="shared" si="5"/>
        <v>1809</v>
      </c>
      <c r="N45" s="67">
        <f t="shared" si="5"/>
        <v>1921</v>
      </c>
      <c r="P45" s="68" t="str">
        <f t="shared" ca="1" si="4"/>
        <v>=SUM(J41:J44)</v>
      </c>
    </row>
  </sheetData>
  <mergeCells count="1">
    <mergeCell ref="I1:J1"/>
  </mergeCells>
  <conditionalFormatting sqref="G4">
    <cfRule type="cellIs" dxfId="7" priority="1" operator="notEqual">
      <formula>0</formula>
    </cfRule>
  </conditionalFormatting>
  <hyperlinks>
    <hyperlink ref="G4" location="Overall_Error_Check" tooltip="Go to Overall Error Check" display="Overall_Error_Check" xr:uid="{A7C3FA36-03ED-427D-83A7-DAB825F3B49C}"/>
    <hyperlink ref="A3" location="HL_Navigator" display="Navigator" xr:uid="{CCF6E215-2E85-409A-BF75-76013702436B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outlinePr summaryBelow="0"/>
  </sheetPr>
  <dimension ref="A1:R19"/>
  <sheetViews>
    <sheetView showGridLines="0" workbookViewId="0">
      <pane ySplit="4" topLeftCell="A5" activePane="bottomLeft" state="frozen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12" width="9.140625" customWidth="1"/>
    <col min="13" max="18" width="0" hidden="1" customWidth="1"/>
    <col min="19" max="16384" width="9.140625" hidden="1"/>
  </cols>
  <sheetData>
    <row r="1" spans="1:11" ht="20.25" x14ac:dyDescent="0.3">
      <c r="A1" s="51" t="str">
        <f ca="1">IF(ISERROR(RIGHT(CELL("filename",A1),LEN(CELL("filename",A1))-FIND("]",CELL("filename",A1)))),
"",
RIGHT(CELL("filename",A1),LEN(CELL("filename",A1))-FIND("]",CELL("filename",A1))))</f>
        <v>Error Checks</v>
      </c>
      <c r="I1" s="71"/>
      <c r="J1" s="71"/>
    </row>
    <row r="2" spans="1:11" ht="18" x14ac:dyDescent="0.25">
      <c r="A2" s="52" t="str">
        <f ca="1">Model_Name</f>
        <v>Chapter 8 - SP Example Export Model.xlsx</v>
      </c>
    </row>
    <row r="3" spans="1:11" x14ac:dyDescent="0.2">
      <c r="A3" s="71" t="s">
        <v>1</v>
      </c>
      <c r="B3" s="71"/>
      <c r="C3" s="71"/>
      <c r="D3" s="71"/>
      <c r="E3" s="71"/>
    </row>
    <row r="4" spans="1:11" ht="14.25" x14ac:dyDescent="0.2">
      <c r="B4" t="s">
        <v>2</v>
      </c>
      <c r="F4" s="1">
        <f>Overall_Error_Check</f>
        <v>0</v>
      </c>
    </row>
    <row r="5" spans="1:11" x14ac:dyDescent="0.2">
      <c r="A5" s="64"/>
    </row>
    <row r="6" spans="1:11" ht="16.5" thickBot="1" x14ac:dyDescent="0.3">
      <c r="B6" s="53">
        <f>MAX($B$5:$B5)+1</f>
        <v>1</v>
      </c>
      <c r="C6" s="3" t="s">
        <v>66</v>
      </c>
      <c r="D6" s="3"/>
      <c r="E6" s="3"/>
      <c r="F6" s="3"/>
      <c r="G6" s="3"/>
      <c r="H6" s="3"/>
      <c r="I6" s="3"/>
      <c r="J6" s="3"/>
      <c r="K6" s="3"/>
    </row>
    <row r="7" spans="1:11" ht="12.75" outlineLevel="1" thickTop="1" x14ac:dyDescent="0.2"/>
    <row r="8" spans="1:11" ht="16.5" outlineLevel="1" x14ac:dyDescent="0.25">
      <c r="C8" s="4" t="s">
        <v>67</v>
      </c>
    </row>
    <row r="9" spans="1:11" ht="16.5" outlineLevel="1" x14ac:dyDescent="0.25">
      <c r="C9" s="4"/>
    </row>
    <row r="10" spans="1:11" ht="16.5" outlineLevel="1" x14ac:dyDescent="0.25">
      <c r="C10" s="4"/>
      <c r="D10" s="5" t="s">
        <v>68</v>
      </c>
    </row>
    <row r="11" spans="1:11" outlineLevel="1" x14ac:dyDescent="0.2"/>
    <row r="12" spans="1:11" ht="14.25" outlineLevel="1" x14ac:dyDescent="0.2">
      <c r="E12" t="s">
        <v>69</v>
      </c>
      <c r="I12" s="42"/>
    </row>
    <row r="13" spans="1:11" outlineLevel="1" x14ac:dyDescent="0.2"/>
    <row r="14" spans="1:11" outlineLevel="1" x14ac:dyDescent="0.2"/>
    <row r="15" spans="1:11" outlineLevel="1" x14ac:dyDescent="0.2"/>
    <row r="16" spans="1:11" outlineLevel="1" x14ac:dyDescent="0.2"/>
    <row r="17" spans="5:11" ht="15" outlineLevel="1" x14ac:dyDescent="0.25">
      <c r="E17" s="5" t="str">
        <f>C8</f>
        <v>Summary of Errors</v>
      </c>
      <c r="I17" s="1">
        <f>MIN(1,SUM(I11:I15))</f>
        <v>0</v>
      </c>
      <c r="K17" s="64"/>
    </row>
    <row r="18" spans="5:11" outlineLevel="1" x14ac:dyDescent="0.2"/>
    <row r="19" spans="5:11" outlineLevel="1" x14ac:dyDescent="0.2"/>
  </sheetData>
  <mergeCells count="2">
    <mergeCell ref="I1:J1"/>
    <mergeCell ref="A3:E3"/>
  </mergeCells>
  <conditionalFormatting sqref="I17">
    <cfRule type="cellIs" dxfId="6" priority="5" operator="notEqual">
      <formula>0</formula>
    </cfRule>
  </conditionalFormatting>
  <conditionalFormatting sqref="I12">
    <cfRule type="cellIs" dxfId="5" priority="4" operator="notEqual">
      <formula>0</formula>
    </cfRule>
  </conditionalFormatting>
  <conditionalFormatting sqref="I12">
    <cfRule type="cellIs" dxfId="4" priority="3" operator="notEqual">
      <formula>0</formula>
    </cfRule>
  </conditionalFormatting>
  <conditionalFormatting sqref="F4">
    <cfRule type="cellIs" dxfId="3" priority="1" operator="notEqual">
      <formula>0</formula>
    </cfRule>
  </conditionalFormatting>
  <hyperlinks>
    <hyperlink ref="F4" location="Overall_Error_Check" tooltip="Go to Overall Error Check" display="Overall_Error_Check" xr:uid="{00000000-0004-0000-0500-000000000000}"/>
    <hyperlink ref="A3:E3" location="HL_Navigator" tooltip="Go to Navigator (Table of Contents)" display="Navigator" xr:uid="{00000000-0004-0000-0500-000001000000}"/>
    <hyperlink ref="A3" location="HL_Navigator" display="Navigator" xr:uid="{00000000-0004-0000-0500-00000200000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02249-C2E1-4C9F-9A1F-3B16C5CCA21C}">
  <sheetPr codeName="Sheet7">
    <outlinePr summaryBelow="0"/>
  </sheetPr>
  <dimension ref="A1:O15"/>
  <sheetViews>
    <sheetView showGridLines="0" workbookViewId="0">
      <pane ySplit="9" topLeftCell="A10" activePane="bottomLeft" state="frozen"/>
      <selection pane="bottomLeft" activeCell="A10" sqref="A10"/>
    </sheetView>
  </sheetViews>
  <sheetFormatPr defaultRowHeight="12" outlineLevelRow="1" x14ac:dyDescent="0.2"/>
  <cols>
    <col min="1" max="5" width="3.7109375" style="66" customWidth="1"/>
    <col min="6" max="6" width="9.140625" style="66"/>
    <col min="7" max="7" width="22.140625" style="66" customWidth="1"/>
    <col min="8" max="8" width="10.7109375" style="66" customWidth="1"/>
    <col min="9" max="9" width="9.140625" style="66"/>
    <col min="10" max="14" width="10.7109375" style="66" customWidth="1"/>
    <col min="15" max="16384" width="9.140625" style="66"/>
  </cols>
  <sheetData>
    <row r="1" spans="1:15" ht="20.25" x14ac:dyDescent="0.3">
      <c r="A1" s="51" t="str">
        <f ca="1">IF(ISERROR(RIGHT(CELL("filename",A1),LEN(CELL("filename",A1))-FIND("]",CELL("filename",A1)))),
"",
RIGHT(CELL("filename",A1),LEN(CELL("filename",A1))-FIND("]",CELL("filename",A1))))</f>
        <v>Template</v>
      </c>
      <c r="I1" s="71"/>
      <c r="J1" s="71"/>
    </row>
    <row r="2" spans="1:15" ht="18" x14ac:dyDescent="0.25">
      <c r="A2" s="52" t="str">
        <f ca="1">Model_Name</f>
        <v>Chapter 8 - SP Example Export Model.xlsx</v>
      </c>
    </row>
    <row r="3" spans="1:15" x14ac:dyDescent="0.2">
      <c r="A3" s="71" t="s">
        <v>1</v>
      </c>
      <c r="B3" s="71"/>
      <c r="C3" s="71"/>
      <c r="D3" s="71"/>
      <c r="E3" s="71"/>
    </row>
    <row r="4" spans="1:15" ht="14.25" x14ac:dyDescent="0.2">
      <c r="B4" s="66" t="s">
        <v>2</v>
      </c>
      <c r="F4" s="1">
        <f>Overall_Error_Check</f>
        <v>0</v>
      </c>
    </row>
    <row r="5" spans="1:15" x14ac:dyDescent="0.2">
      <c r="J5" s="45">
        <f ca="1">Timing!J5</f>
        <v>44012</v>
      </c>
      <c r="K5" s="45">
        <f ca="1">Timing!K5</f>
        <v>44104</v>
      </c>
      <c r="L5" s="45">
        <f ca="1">Timing!L5</f>
        <v>44196</v>
      </c>
      <c r="M5" s="45">
        <f ca="1">Timing!M5</f>
        <v>44286</v>
      </c>
      <c r="N5" s="45">
        <f ca="1">Timing!N5</f>
        <v>44377</v>
      </c>
    </row>
    <row r="6" spans="1:15" outlineLevel="1" x14ac:dyDescent="0.2">
      <c r="C6" s="66" t="str">
        <f>Timing!C6</f>
        <v>Start Date</v>
      </c>
      <c r="J6" s="44">
        <f ca="1">Timing!J6</f>
        <v>43978</v>
      </c>
      <c r="K6" s="44">
        <f ca="1">Timing!K6</f>
        <v>44013</v>
      </c>
      <c r="L6" s="44">
        <f ca="1">Timing!L6</f>
        <v>44105</v>
      </c>
      <c r="M6" s="44">
        <f ca="1">Timing!M6</f>
        <v>44197</v>
      </c>
      <c r="N6" s="44">
        <f ca="1">Timing!N6</f>
        <v>44287</v>
      </c>
    </row>
    <row r="7" spans="1:15" outlineLevel="1" x14ac:dyDescent="0.2">
      <c r="C7" s="66" t="str">
        <f>Timing!C7</f>
        <v>End Date</v>
      </c>
      <c r="J7" s="44">
        <f ca="1">Timing!J7</f>
        <v>44012</v>
      </c>
      <c r="K7" s="44">
        <f ca="1">Timing!K7</f>
        <v>44104</v>
      </c>
      <c r="L7" s="44">
        <f ca="1">Timing!L7</f>
        <v>44196</v>
      </c>
      <c r="M7" s="44">
        <f ca="1">Timing!M7</f>
        <v>44286</v>
      </c>
      <c r="N7" s="44">
        <f ca="1">Timing!N7</f>
        <v>44377</v>
      </c>
    </row>
    <row r="8" spans="1:15" outlineLevel="1" x14ac:dyDescent="0.2">
      <c r="C8" s="66" t="str">
        <f>Timing!C8</f>
        <v>Number of Days</v>
      </c>
      <c r="J8" s="39">
        <f ca="1">Timing!J8</f>
        <v>35</v>
      </c>
      <c r="K8" s="39">
        <f ca="1">Timing!K8</f>
        <v>92</v>
      </c>
      <c r="L8" s="39">
        <f ca="1">Timing!L8</f>
        <v>92</v>
      </c>
      <c r="M8" s="39">
        <f ca="1">Timing!M8</f>
        <v>90</v>
      </c>
      <c r="N8" s="39">
        <f ca="1">Timing!N8</f>
        <v>91</v>
      </c>
    </row>
    <row r="9" spans="1:15" outlineLevel="1" x14ac:dyDescent="0.2">
      <c r="C9" s="66" t="str">
        <f>Timing!C9</f>
        <v>Counter</v>
      </c>
      <c r="J9" s="39">
        <f>Timing!J9</f>
        <v>1</v>
      </c>
      <c r="K9" s="39">
        <f>Timing!K9</f>
        <v>2</v>
      </c>
      <c r="L9" s="39">
        <f>Timing!L9</f>
        <v>3</v>
      </c>
      <c r="M9" s="39">
        <f>Timing!M9</f>
        <v>4</v>
      </c>
      <c r="N9" s="39">
        <f>Timing!N9</f>
        <v>5</v>
      </c>
    </row>
    <row r="10" spans="1:15" x14ac:dyDescent="0.2">
      <c r="A10" s="65"/>
    </row>
    <row r="11" spans="1:15" ht="16.5" thickBot="1" x14ac:dyDescent="0.3">
      <c r="B11" s="53">
        <f>MAX($B$10:$B10)+1</f>
        <v>1</v>
      </c>
      <c r="C11" s="47" t="str">
        <f ca="1">A1</f>
        <v>Template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ht="12.75" thickTop="1" x14ac:dyDescent="0.2"/>
    <row r="13" spans="1:15" ht="16.5" x14ac:dyDescent="0.25">
      <c r="C13" s="4" t="s">
        <v>100</v>
      </c>
    </row>
    <row r="15" spans="1:15" ht="15" x14ac:dyDescent="0.25">
      <c r="D15" s="5" t="s">
        <v>101</v>
      </c>
    </row>
  </sheetData>
  <mergeCells count="2">
    <mergeCell ref="I1:J1"/>
    <mergeCell ref="A3:E3"/>
  </mergeCells>
  <conditionalFormatting sqref="F4">
    <cfRule type="cellIs" dxfId="2" priority="1" operator="notEqual">
      <formula>0</formula>
    </cfRule>
  </conditionalFormatting>
  <hyperlinks>
    <hyperlink ref="F4" location="Overall_Error_Check" tooltip="Go to Overall Error Check" display="Overall_Error_Check" xr:uid="{6843B3C6-ECD0-4FB7-828B-688716E9D9E0}"/>
    <hyperlink ref="A3:E3" location="HL_Navigator" tooltip="Go to Navigator (Table of Contents)" display="Navigator" xr:uid="{90548EAB-F9C8-436A-BB42-8FDE11E5A935}"/>
    <hyperlink ref="A3" location="HL_Navigator" display="Navigator" xr:uid="{246F6C47-F305-46E9-B43A-F16A6DFABA15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L22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2" outlineLevelRow="1" x14ac:dyDescent="0.2"/>
  <cols>
    <col min="1" max="5" width="3.7109375" customWidth="1"/>
    <col min="6" max="6" width="11.140625" customWidth="1"/>
    <col min="7" max="7" width="27" customWidth="1"/>
    <col min="8" max="8" width="21.5703125" customWidth="1"/>
    <col min="9" max="9" width="24.42578125" customWidth="1"/>
    <col min="10" max="10" width="30.28515625" customWidth="1"/>
    <col min="11" max="11" width="26.7109375" style="2" customWidth="1"/>
  </cols>
  <sheetData>
    <row r="1" spans="1:12" s="2" customFormat="1" ht="20.25" x14ac:dyDescent="0.3">
      <c r="A1" s="51" t="str">
        <f ca="1">IF(ISERROR(RIGHT(CELL("filename",A1),LEN(CELL("filename",A1))-FIND("]",CELL("filename",A1)))),
"",
RIGHT(CELL("filename",A1),LEN(CELL("filename",A1))-FIND("]",CELL("filename",A1))))</f>
        <v>Change Log</v>
      </c>
      <c r="I1" s="71"/>
      <c r="J1" s="71"/>
      <c r="K1" s="50"/>
    </row>
    <row r="2" spans="1:12" s="2" customFormat="1" ht="18" x14ac:dyDescent="0.25">
      <c r="A2" s="52" t="str">
        <f ca="1">Model_Name</f>
        <v>Chapter 8 - SP Example Export Model.xlsx</v>
      </c>
    </row>
    <row r="3" spans="1:12" s="2" customFormat="1" x14ac:dyDescent="0.2">
      <c r="A3" s="71" t="s">
        <v>1</v>
      </c>
      <c r="B3" s="71"/>
      <c r="C3" s="71"/>
      <c r="D3" s="71"/>
      <c r="E3" s="71"/>
    </row>
    <row r="4" spans="1:12" s="2" customFormat="1" ht="14.25" x14ac:dyDescent="0.2">
      <c r="B4" s="2" t="s">
        <v>2</v>
      </c>
      <c r="F4" s="1">
        <f>Overall_Error_Check</f>
        <v>0</v>
      </c>
    </row>
    <row r="5" spans="1:12" s="2" customFormat="1" x14ac:dyDescent="0.2">
      <c r="A5" s="64"/>
    </row>
    <row r="6" spans="1:12" s="2" customFormat="1" ht="16.5" thickBot="1" x14ac:dyDescent="0.3">
      <c r="B6" s="53">
        <f>MAX($B$5:$B5)+1</f>
        <v>1</v>
      </c>
      <c r="C6" s="3" t="str">
        <f ca="1">A1</f>
        <v>Change Log</v>
      </c>
      <c r="D6" s="3"/>
      <c r="E6" s="3"/>
      <c r="F6" s="3"/>
      <c r="G6" s="3"/>
      <c r="H6" s="3"/>
      <c r="I6" s="3"/>
      <c r="J6" s="3"/>
      <c r="K6" s="3"/>
      <c r="L6" s="3"/>
    </row>
    <row r="7" spans="1:12" s="2" customFormat="1" ht="12.75" outlineLevel="1" thickTop="1" x14ac:dyDescent="0.2"/>
    <row r="8" spans="1:12" s="2" customFormat="1" ht="16.5" outlineLevel="1" x14ac:dyDescent="0.25">
      <c r="C8" s="4" t="s">
        <v>88</v>
      </c>
    </row>
    <row r="10" spans="1:12" x14ac:dyDescent="0.2">
      <c r="F10" s="14" t="s">
        <v>62</v>
      </c>
      <c r="G10" s="14" t="s">
        <v>84</v>
      </c>
      <c r="H10" s="14" t="s">
        <v>85</v>
      </c>
      <c r="I10" s="14" t="s">
        <v>86</v>
      </c>
      <c r="J10" s="14" t="s">
        <v>87</v>
      </c>
      <c r="K10" s="14" t="s">
        <v>90</v>
      </c>
    </row>
    <row r="11" spans="1:12" x14ac:dyDescent="0.2">
      <c r="F11" s="44">
        <v>41415</v>
      </c>
      <c r="G11" t="s">
        <v>93</v>
      </c>
      <c r="H11" s="2" t="s">
        <v>89</v>
      </c>
      <c r="I11" s="2" t="s">
        <v>83</v>
      </c>
      <c r="J11" s="61" t="s">
        <v>91</v>
      </c>
      <c r="K11" s="2" t="s">
        <v>92</v>
      </c>
    </row>
    <row r="12" spans="1:12" x14ac:dyDescent="0.2">
      <c r="F12" s="44">
        <v>41415</v>
      </c>
      <c r="G12" t="s">
        <v>93</v>
      </c>
      <c r="H12" t="s">
        <v>94</v>
      </c>
      <c r="I12" t="s">
        <v>71</v>
      </c>
      <c r="J12" s="61" t="s">
        <v>96</v>
      </c>
      <c r="K12" s="2" t="s">
        <v>92</v>
      </c>
    </row>
    <row r="13" spans="1:12" x14ac:dyDescent="0.2">
      <c r="F13" s="44">
        <v>41415</v>
      </c>
      <c r="G13" t="s">
        <v>93</v>
      </c>
      <c r="H13" t="s">
        <v>95</v>
      </c>
      <c r="I13" t="s">
        <v>1</v>
      </c>
      <c r="J13" s="61" t="s">
        <v>97</v>
      </c>
      <c r="K13" s="2" t="s">
        <v>98</v>
      </c>
    </row>
    <row r="14" spans="1:12" x14ac:dyDescent="0.2">
      <c r="F14" s="44"/>
    </row>
    <row r="15" spans="1:12" x14ac:dyDescent="0.2">
      <c r="F15" s="44"/>
    </row>
    <row r="16" spans="1:12" x14ac:dyDescent="0.2">
      <c r="F16" s="44"/>
    </row>
    <row r="17" spans="6:6" x14ac:dyDescent="0.2">
      <c r="F17" s="44"/>
    </row>
    <row r="18" spans="6:6" x14ac:dyDescent="0.2">
      <c r="F18" s="44"/>
    </row>
    <row r="19" spans="6:6" x14ac:dyDescent="0.2">
      <c r="F19" s="44"/>
    </row>
    <row r="20" spans="6:6" x14ac:dyDescent="0.2">
      <c r="F20" s="44"/>
    </row>
    <row r="21" spans="6:6" x14ac:dyDescent="0.2">
      <c r="F21" s="44"/>
    </row>
    <row r="22" spans="6:6" x14ac:dyDescent="0.2">
      <c r="F22" s="44"/>
    </row>
  </sheetData>
  <mergeCells count="2">
    <mergeCell ref="I1:J1"/>
    <mergeCell ref="A3:E3"/>
  </mergeCells>
  <conditionalFormatting sqref="F4">
    <cfRule type="cellIs" dxfId="1" priority="1" operator="notEqual">
      <formula>0</formula>
    </cfRule>
  </conditionalFormatting>
  <hyperlinks>
    <hyperlink ref="F4" location="Overall_Error_Check" tooltip="Go to Overall Error Check" display="Overall_Error_Check" xr:uid="{00000000-0004-0000-0600-000000000000}"/>
    <hyperlink ref="A3:E3" location="HL_Navigator" tooltip="Go to Navigator (Table of Contents)" display="Navigator" xr:uid="{00000000-0004-0000-0600-000001000000}"/>
    <hyperlink ref="A3" location="HL_Navigator" display="Navigator" xr:uid="{00000000-0004-0000-0600-000002000000}"/>
  </hyperlink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X20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RowHeight="12" x14ac:dyDescent="0.2"/>
  <cols>
    <col min="1" max="5" width="3.7109375" customWidth="1"/>
    <col min="6" max="6" width="17.7109375" customWidth="1"/>
  </cols>
  <sheetData>
    <row r="1" spans="1:24" ht="20.25" x14ac:dyDescent="0.3">
      <c r="A1" s="51" t="s">
        <v>1</v>
      </c>
      <c r="F1" s="13"/>
      <c r="G1" s="13"/>
    </row>
    <row r="2" spans="1:24" ht="18" x14ac:dyDescent="0.25">
      <c r="A2" s="52" t="str">
        <f ca="1">Model_Name</f>
        <v>Chapter 8 - SP Example Export Model.xlsx</v>
      </c>
    </row>
    <row r="3" spans="1:24" x14ac:dyDescent="0.2">
      <c r="A3" s="12" t="s">
        <v>1</v>
      </c>
      <c r="B3" s="12"/>
      <c r="C3" s="12"/>
      <c r="D3" s="12"/>
      <c r="E3" s="12"/>
    </row>
    <row r="4" spans="1:24" ht="14.25" x14ac:dyDescent="0.2">
      <c r="E4" t="s">
        <v>2</v>
      </c>
      <c r="G4" s="29">
        <f>Overall_Error_Check</f>
        <v>0</v>
      </c>
    </row>
    <row r="7" spans="1:24" ht="16.5" thickBot="1" x14ac:dyDescent="0.3">
      <c r="B7" s="53">
        <v>1</v>
      </c>
      <c r="C7" s="53" t="s">
        <v>25</v>
      </c>
      <c r="D7" s="53"/>
      <c r="E7" s="53"/>
      <c r="F7" s="53"/>
      <c r="G7" s="53"/>
      <c r="H7" s="53"/>
      <c r="I7" s="53"/>
      <c r="J7" s="53"/>
      <c r="K7" s="53"/>
      <c r="L7" s="53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2.75" thickTop="1" x14ac:dyDescent="0.2"/>
    <row r="9" spans="1:24" x14ac:dyDescent="0.2">
      <c r="F9" s="69" t="s">
        <v>26</v>
      </c>
    </row>
    <row r="10" spans="1:24" x14ac:dyDescent="0.2">
      <c r="F10" s="69" t="s">
        <v>27</v>
      </c>
    </row>
    <row r="11" spans="1:24" x14ac:dyDescent="0.2">
      <c r="F11" s="69" t="s">
        <v>0</v>
      </c>
    </row>
    <row r="12" spans="1:24" x14ac:dyDescent="0.2">
      <c r="F12" s="69" t="s">
        <v>71</v>
      </c>
    </row>
    <row r="13" spans="1:24" x14ac:dyDescent="0.2">
      <c r="F13" s="69" t="s">
        <v>117</v>
      </c>
    </row>
    <row r="14" spans="1:24" x14ac:dyDescent="0.2">
      <c r="F14" s="69" t="s">
        <v>118</v>
      </c>
    </row>
    <row r="15" spans="1:24" x14ac:dyDescent="0.2">
      <c r="F15" s="69" t="s">
        <v>119</v>
      </c>
    </row>
    <row r="16" spans="1:24" x14ac:dyDescent="0.2">
      <c r="F16" s="69" t="s">
        <v>120</v>
      </c>
    </row>
    <row r="17" spans="6:6" x14ac:dyDescent="0.2">
      <c r="F17" s="69" t="s">
        <v>121</v>
      </c>
    </row>
    <row r="18" spans="6:6" x14ac:dyDescent="0.2">
      <c r="F18" s="69" t="s">
        <v>66</v>
      </c>
    </row>
    <row r="19" spans="6:6" x14ac:dyDescent="0.2">
      <c r="F19" s="69" t="s">
        <v>122</v>
      </c>
    </row>
    <row r="20" spans="6:6" x14ac:dyDescent="0.2">
      <c r="F20" s="69" t="s">
        <v>83</v>
      </c>
    </row>
  </sheetData>
  <conditionalFormatting sqref="G4">
    <cfRule type="cellIs" dxfId="15" priority="1" operator="equal">
      <formula>1</formula>
    </cfRule>
  </conditionalFormatting>
  <hyperlinks>
    <hyperlink ref="A3:E3" location="HL_Navigator" tooltip="Go to Navigator (Table of Contents)" display="Navigator" xr:uid="{00000000-0004-0000-0100-000000000000}"/>
    <hyperlink ref="F9" location="HL_1" display="Cover" xr:uid="{6380D645-C5D1-4768-94E1-3EECA7016D4F}"/>
    <hyperlink ref="F10" location="HL_3" display="Style Guide" xr:uid="{E22E466D-435E-4DCE-9E63-A6E4162C415C}"/>
    <hyperlink ref="F11" location="HL_4" display="Model Parameters" xr:uid="{0B652BC6-0779-4E2D-9BC7-0504D5C57E9F}"/>
    <hyperlink ref="F12" location="HL_5" display="Timing" xr:uid="{1C7784B3-F49D-44C2-A5B7-3985FC231E19}"/>
    <hyperlink ref="F13" location="HL_6" display="Revenues" xr:uid="{BB7D6BD8-F40C-44CB-B878-49C8D0DF38B1}"/>
    <hyperlink ref="F14" location="HL_7" display="COGS" xr:uid="{91C8A8BD-77E7-428F-83E5-7A4F01CC66DD}"/>
    <hyperlink ref="F15" location="HL_8" display="Capex" xr:uid="{97429358-2B31-4FAD-9069-D6C13147CFAD}"/>
    <hyperlink ref="F16" location="HL_9" display="Export Sheet" xr:uid="{D8481633-8970-4F4C-81C2-A0C88C0B26AE}"/>
    <hyperlink ref="F17" location="HL_10" display="Export Sheet (2)" xr:uid="{4868F08C-E428-4DA8-831E-E6814A3BDC14}"/>
    <hyperlink ref="F18" location="HL_11" display="Error Checks" xr:uid="{68A81ECA-1C29-444F-A59F-1D922C372104}"/>
    <hyperlink ref="F19" location="HL_12" display="Template" xr:uid="{70E96700-6E4F-4218-A0DB-5B0CBE99D293}"/>
    <hyperlink ref="F20" location="HL_13" display="Change Log" xr:uid="{F544DA83-A9F0-46AB-B581-23A14EFA488C}"/>
  </hyperlink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/>
  </sheetPr>
  <dimension ref="A1:O81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7" width="9.140625" customWidth="1"/>
    <col min="8" max="8" width="1.7109375" customWidth="1"/>
    <col min="9" max="9" width="17.28515625" bestFit="1" customWidth="1"/>
    <col min="10" max="10" width="1.7109375" customWidth="1"/>
    <col min="11" max="11" width="23.42578125" customWidth="1"/>
    <col min="12" max="13" width="9.140625" customWidth="1"/>
    <col min="14" max="14" width="1.7109375" customWidth="1"/>
    <col min="15" max="15" width="0" hidden="1" customWidth="1"/>
    <col min="16" max="16384" width="9.140625" hidden="1"/>
  </cols>
  <sheetData>
    <row r="1" spans="1:13" ht="20.25" x14ac:dyDescent="0.3">
      <c r="A1" s="51" t="str">
        <f ca="1">IF(ISERROR(RIGHT(CELL("filename",A1),LEN(CELL("filename",A1))-FIND("]",CELL("filename",A1)))),
"",
RIGHT(CELL("filename",A1),LEN(CELL("filename",A1))-FIND("]",CELL("filename",A1))))</f>
        <v>Style Guide</v>
      </c>
      <c r="K1" s="12"/>
    </row>
    <row r="2" spans="1:13" ht="18" x14ac:dyDescent="0.25">
      <c r="A2" s="52" t="str">
        <f ca="1">Model_Name</f>
        <v>Chapter 8 - SP Example Export Model.xlsx</v>
      </c>
    </row>
    <row r="3" spans="1:13" x14ac:dyDescent="0.2">
      <c r="A3" s="71" t="s">
        <v>1</v>
      </c>
      <c r="B3" s="71"/>
      <c r="C3" s="71"/>
      <c r="D3" s="71"/>
      <c r="E3" s="71"/>
    </row>
    <row r="4" spans="1:13" ht="14.25" x14ac:dyDescent="0.2">
      <c r="E4" t="s">
        <v>2</v>
      </c>
      <c r="I4" s="1">
        <f>Overall_Error_Check</f>
        <v>0</v>
      </c>
    </row>
    <row r="5" spans="1:13" x14ac:dyDescent="0.2">
      <c r="A5" s="64"/>
    </row>
    <row r="6" spans="1:13" ht="16.5" thickBot="1" x14ac:dyDescent="0.3">
      <c r="B6" s="53">
        <f>MAX($B$5:$B5)+1</f>
        <v>1</v>
      </c>
      <c r="C6" s="3" t="s">
        <v>28</v>
      </c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2.75" outlineLevel="1" thickTop="1" x14ac:dyDescent="0.2"/>
    <row r="8" spans="1:13" outlineLevel="1" x14ac:dyDescent="0.2">
      <c r="C8" s="74" t="s">
        <v>29</v>
      </c>
      <c r="D8" s="74"/>
      <c r="E8" s="74"/>
      <c r="F8" s="74"/>
      <c r="G8" s="74"/>
      <c r="H8" s="14"/>
      <c r="I8" s="14" t="s">
        <v>30</v>
      </c>
      <c r="J8" s="14"/>
      <c r="K8" s="14" t="s">
        <v>31</v>
      </c>
    </row>
    <row r="9" spans="1:13" outlineLevel="1" x14ac:dyDescent="0.2">
      <c r="C9" s="73"/>
      <c r="D9" s="73"/>
      <c r="E9" s="73"/>
      <c r="F9" s="73"/>
      <c r="G9" s="73"/>
      <c r="H9" s="49"/>
      <c r="I9" s="49"/>
      <c r="J9" s="17"/>
      <c r="K9" s="20"/>
    </row>
    <row r="10" spans="1:13" ht="20.25" outlineLevel="1" x14ac:dyDescent="0.3">
      <c r="C10" s="73" t="s">
        <v>32</v>
      </c>
      <c r="D10" s="73"/>
      <c r="E10" s="73"/>
      <c r="F10" s="73"/>
      <c r="G10" s="73"/>
      <c r="H10" s="15"/>
      <c r="I10" s="16" t="str">
        <f>C10</f>
        <v>Sheet Title</v>
      </c>
      <c r="J10" s="17"/>
      <c r="K10" s="18" t="s">
        <v>32</v>
      </c>
    </row>
    <row r="11" spans="1:13" ht="18" outlineLevel="1" x14ac:dyDescent="0.25">
      <c r="C11" s="73" t="s">
        <v>5</v>
      </c>
      <c r="D11" s="73"/>
      <c r="E11" s="73"/>
      <c r="F11" s="73"/>
      <c r="G11" s="73"/>
      <c r="H11" s="15"/>
      <c r="I11" s="19" t="str">
        <f>C11</f>
        <v>Model Name</v>
      </c>
      <c r="J11" s="17"/>
      <c r="K11" s="18" t="s">
        <v>5</v>
      </c>
    </row>
    <row r="12" spans="1:13" outlineLevel="1" x14ac:dyDescent="0.2">
      <c r="C12" s="73"/>
      <c r="D12" s="73"/>
      <c r="E12" s="73"/>
      <c r="F12" s="73"/>
      <c r="G12" s="73"/>
      <c r="H12" s="15"/>
      <c r="I12" s="15"/>
      <c r="J12" s="17"/>
      <c r="K12" s="20"/>
    </row>
    <row r="13" spans="1:13" ht="16.5" outlineLevel="1" thickBot="1" x14ac:dyDescent="0.3">
      <c r="C13" s="73" t="s">
        <v>33</v>
      </c>
      <c r="D13" s="73"/>
      <c r="E13" s="73"/>
      <c r="F13" s="73"/>
      <c r="G13" s="73"/>
      <c r="H13" s="15"/>
      <c r="I13" s="48" t="str">
        <f>C13</f>
        <v>Header 1</v>
      </c>
      <c r="J13" s="17"/>
      <c r="K13" s="18" t="s">
        <v>33</v>
      </c>
    </row>
    <row r="14" spans="1:13" ht="17.25" outlineLevel="1" thickTop="1" x14ac:dyDescent="0.25">
      <c r="C14" s="73" t="s">
        <v>34</v>
      </c>
      <c r="D14" s="73"/>
      <c r="E14" s="73"/>
      <c r="F14" s="73"/>
      <c r="G14" s="73"/>
      <c r="H14" s="15"/>
      <c r="I14" s="4" t="str">
        <f>C14</f>
        <v>Header 2</v>
      </c>
      <c r="J14" s="17"/>
      <c r="K14" s="18" t="s">
        <v>34</v>
      </c>
    </row>
    <row r="15" spans="1:13" ht="15" outlineLevel="1" x14ac:dyDescent="0.25">
      <c r="C15" s="73" t="s">
        <v>35</v>
      </c>
      <c r="D15" s="73"/>
      <c r="E15" s="73"/>
      <c r="F15" s="73"/>
      <c r="G15" s="73"/>
      <c r="H15" s="15"/>
      <c r="I15" s="21" t="str">
        <f>C15</f>
        <v>Header 3</v>
      </c>
      <c r="J15" s="17"/>
      <c r="K15" s="18" t="s">
        <v>35</v>
      </c>
    </row>
    <row r="16" spans="1:13" ht="15" outlineLevel="1" x14ac:dyDescent="0.25">
      <c r="C16" s="73" t="s">
        <v>36</v>
      </c>
      <c r="D16" s="73"/>
      <c r="E16" s="73"/>
      <c r="F16" s="73"/>
      <c r="G16" s="73"/>
      <c r="H16" s="15"/>
      <c r="I16" s="22" t="str">
        <f>C16</f>
        <v>Header 4</v>
      </c>
      <c r="J16" s="17"/>
      <c r="K16" s="18" t="s">
        <v>36</v>
      </c>
    </row>
    <row r="17" spans="2:14" outlineLevel="1" x14ac:dyDescent="0.2">
      <c r="C17" s="73"/>
      <c r="D17" s="73"/>
      <c r="E17" s="73"/>
      <c r="F17" s="73"/>
      <c r="G17" s="73"/>
      <c r="H17" s="15"/>
      <c r="I17" s="15"/>
      <c r="J17" s="17"/>
      <c r="K17" s="20"/>
    </row>
    <row r="18" spans="2:14" ht="15" outlineLevel="1" x14ac:dyDescent="0.25">
      <c r="C18" s="73" t="s">
        <v>37</v>
      </c>
      <c r="D18" s="73"/>
      <c r="E18" s="73"/>
      <c r="F18" s="73"/>
      <c r="G18" s="73"/>
      <c r="H18" s="15"/>
      <c r="I18" s="23" t="str">
        <f>C18</f>
        <v>Notes</v>
      </c>
      <c r="J18" s="17"/>
      <c r="K18" s="18" t="s">
        <v>37</v>
      </c>
    </row>
    <row r="19" spans="2:14" outlineLevel="1" x14ac:dyDescent="0.2">
      <c r="C19" s="73"/>
      <c r="D19" s="73"/>
      <c r="E19" s="73"/>
      <c r="F19" s="73"/>
      <c r="G19" s="73"/>
      <c r="H19" s="15"/>
      <c r="I19" s="15"/>
      <c r="J19" s="17"/>
      <c r="K19" s="20"/>
      <c r="N19" s="23"/>
    </row>
    <row r="20" spans="2:14" ht="15" outlineLevel="1" x14ac:dyDescent="0.25">
      <c r="C20" s="73" t="s">
        <v>38</v>
      </c>
      <c r="D20" s="73"/>
      <c r="E20" s="73"/>
      <c r="F20" s="73"/>
      <c r="G20" s="73"/>
      <c r="H20" s="15"/>
      <c r="I20" s="24" t="str">
        <f>C20</f>
        <v>Table Heading</v>
      </c>
      <c r="J20" s="17"/>
      <c r="K20" s="18" t="s">
        <v>38</v>
      </c>
    </row>
    <row r="21" spans="2:14" outlineLevel="1" x14ac:dyDescent="0.2">
      <c r="H21" s="2"/>
      <c r="I21" s="2"/>
      <c r="J21" s="2"/>
      <c r="K21" s="2"/>
    </row>
    <row r="22" spans="2:14" outlineLevel="1" x14ac:dyDescent="0.2"/>
    <row r="23" spans="2:14" ht="16.5" thickBot="1" x14ac:dyDescent="0.3">
      <c r="B23" s="53">
        <f>MAX($B$5:$B22)+1</f>
        <v>2</v>
      </c>
      <c r="C23" s="3" t="s">
        <v>39</v>
      </c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2:14" ht="12.75" outlineLevel="1" thickTop="1" x14ac:dyDescent="0.2"/>
    <row r="25" spans="2:14" outlineLevel="1" x14ac:dyDescent="0.2">
      <c r="C25" s="75" t="s">
        <v>29</v>
      </c>
      <c r="D25" s="75"/>
      <c r="E25" s="75"/>
      <c r="F25" s="75"/>
      <c r="G25" s="75"/>
      <c r="H25" s="24"/>
      <c r="I25" s="24" t="s">
        <v>30</v>
      </c>
      <c r="J25" s="24"/>
      <c r="K25" s="24" t="s">
        <v>31</v>
      </c>
    </row>
    <row r="26" spans="2:14" ht="15" outlineLevel="1" x14ac:dyDescent="0.25">
      <c r="C26" s="73"/>
      <c r="D26" s="73"/>
      <c r="E26" s="73"/>
      <c r="F26" s="73"/>
      <c r="G26" s="73"/>
      <c r="H26" s="49"/>
      <c r="I26" s="49"/>
      <c r="J26" s="17"/>
      <c r="K26" s="18"/>
    </row>
    <row r="27" spans="2:14" ht="15" outlineLevel="1" x14ac:dyDescent="0.25">
      <c r="C27" s="73" t="s">
        <v>40</v>
      </c>
      <c r="D27" s="73"/>
      <c r="E27" s="73"/>
      <c r="F27" s="73"/>
      <c r="G27" s="73"/>
      <c r="H27" s="15"/>
      <c r="I27" s="25" t="s">
        <v>40</v>
      </c>
      <c r="J27" s="15"/>
      <c r="K27" s="26" t="str">
        <f>C27</f>
        <v>Assumption</v>
      </c>
    </row>
    <row r="28" spans="2:14" ht="15" outlineLevel="1" x14ac:dyDescent="0.25">
      <c r="C28" s="73"/>
      <c r="D28" s="73"/>
      <c r="E28" s="73"/>
      <c r="F28" s="73"/>
      <c r="G28" s="73"/>
      <c r="H28" s="15"/>
      <c r="I28" s="15"/>
      <c r="J28" s="15"/>
      <c r="K28" s="26"/>
    </row>
    <row r="29" spans="2:14" ht="15" outlineLevel="1" x14ac:dyDescent="0.25">
      <c r="C29" s="73" t="s">
        <v>41</v>
      </c>
      <c r="D29" s="73"/>
      <c r="E29" s="73"/>
      <c r="F29" s="73"/>
      <c r="G29" s="73"/>
      <c r="H29" s="15"/>
      <c r="I29" s="27" t="str">
        <f>C29</f>
        <v>Constraint</v>
      </c>
      <c r="J29" s="15"/>
      <c r="K29" s="26" t="str">
        <f>C29</f>
        <v>Constraint</v>
      </c>
    </row>
    <row r="30" spans="2:14" ht="15" outlineLevel="1" x14ac:dyDescent="0.25">
      <c r="C30" s="73"/>
      <c r="D30" s="73"/>
      <c r="E30" s="73"/>
      <c r="F30" s="73"/>
      <c r="G30" s="73"/>
      <c r="H30" s="15"/>
      <c r="I30" s="15"/>
      <c r="J30" s="15"/>
      <c r="K30" s="26"/>
    </row>
    <row r="31" spans="2:14" ht="15" outlineLevel="1" x14ac:dyDescent="0.25">
      <c r="C31" s="72" t="s">
        <v>42</v>
      </c>
      <c r="D31" s="72"/>
      <c r="E31" s="72"/>
      <c r="F31" s="72"/>
      <c r="G31" s="72"/>
      <c r="I31" s="28"/>
      <c r="K31" s="26" t="str">
        <f>C31</f>
        <v>Empty</v>
      </c>
    </row>
    <row r="32" spans="2:14" ht="15" outlineLevel="1" x14ac:dyDescent="0.25">
      <c r="C32" s="72"/>
      <c r="D32" s="72"/>
      <c r="E32" s="72"/>
      <c r="F32" s="72"/>
      <c r="G32" s="72"/>
      <c r="K32" s="26"/>
    </row>
    <row r="33" spans="3:11" ht="15" outlineLevel="1" x14ac:dyDescent="0.25">
      <c r="C33" t="s">
        <v>43</v>
      </c>
      <c r="I33" s="29">
        <v>0</v>
      </c>
      <c r="K33" s="26" t="str">
        <f>C33</f>
        <v>Error Check</v>
      </c>
    </row>
    <row r="34" spans="3:11" ht="15" outlineLevel="1" x14ac:dyDescent="0.25">
      <c r="K34" s="26"/>
    </row>
    <row r="35" spans="3:11" ht="15" outlineLevel="1" x14ac:dyDescent="0.25">
      <c r="C35" s="72" t="s">
        <v>44</v>
      </c>
      <c r="D35" s="72"/>
      <c r="E35" s="72"/>
      <c r="F35" s="72"/>
      <c r="G35" s="72"/>
      <c r="I35" s="12" t="s">
        <v>44</v>
      </c>
      <c r="K35" s="26" t="str">
        <f>C35</f>
        <v>Hyperlink</v>
      </c>
    </row>
    <row r="36" spans="3:11" ht="15" outlineLevel="1" x14ac:dyDescent="0.25">
      <c r="C36" s="72"/>
      <c r="D36" s="72"/>
      <c r="E36" s="72"/>
      <c r="F36" s="72"/>
      <c r="G36" s="72"/>
      <c r="K36" s="26"/>
    </row>
    <row r="37" spans="3:11" ht="15" outlineLevel="1" x14ac:dyDescent="0.25">
      <c r="C37" s="72" t="s">
        <v>45</v>
      </c>
      <c r="D37" s="72"/>
      <c r="E37" s="72"/>
      <c r="F37" s="72"/>
      <c r="G37" s="72"/>
      <c r="I37" s="30" t="str">
        <f>'Error Checks'!E12</f>
        <v>Example</v>
      </c>
      <c r="K37" s="26" t="str">
        <f>C37</f>
        <v>Internal Reference</v>
      </c>
    </row>
    <row r="38" spans="3:11" ht="15" outlineLevel="1" x14ac:dyDescent="0.25">
      <c r="C38" s="72"/>
      <c r="D38" s="72"/>
      <c r="E38" s="72"/>
      <c r="F38" s="72"/>
      <c r="G38" s="72"/>
      <c r="K38" s="26"/>
    </row>
    <row r="39" spans="3:11" ht="15" outlineLevel="1" x14ac:dyDescent="0.25">
      <c r="C39" s="72" t="s">
        <v>46</v>
      </c>
      <c r="D39" s="72"/>
      <c r="E39" s="72"/>
      <c r="F39" s="72"/>
      <c r="G39" s="72"/>
      <c r="I39" s="31">
        <v>77</v>
      </c>
      <c r="K39" s="26" t="s">
        <v>47</v>
      </c>
    </row>
    <row r="40" spans="3:11" ht="15" outlineLevel="1" x14ac:dyDescent="0.25">
      <c r="C40" s="72"/>
      <c r="D40" s="72"/>
      <c r="E40" s="72"/>
      <c r="F40" s="72"/>
      <c r="G40" s="72"/>
      <c r="K40" s="26"/>
    </row>
    <row r="41" spans="3:11" ht="15" outlineLevel="1" x14ac:dyDescent="0.25">
      <c r="C41" s="72" t="s">
        <v>48</v>
      </c>
      <c r="D41" s="72"/>
      <c r="E41" s="72"/>
      <c r="F41" s="72"/>
      <c r="G41" s="72"/>
      <c r="I41" s="32">
        <f>I39</f>
        <v>77</v>
      </c>
      <c r="K41" s="26" t="str">
        <f>C41</f>
        <v>Line Total</v>
      </c>
    </row>
    <row r="42" spans="3:11" ht="15" outlineLevel="1" x14ac:dyDescent="0.25">
      <c r="C42" s="72"/>
      <c r="D42" s="72"/>
      <c r="E42" s="72"/>
      <c r="F42" s="72"/>
      <c r="G42" s="72"/>
      <c r="K42" s="26"/>
    </row>
    <row r="43" spans="3:11" ht="15" outlineLevel="1" x14ac:dyDescent="0.25">
      <c r="C43" s="72" t="s">
        <v>49</v>
      </c>
      <c r="D43" s="72"/>
      <c r="E43" s="72"/>
      <c r="F43" s="72"/>
      <c r="G43" s="72"/>
      <c r="I43" s="33">
        <v>365</v>
      </c>
      <c r="K43" s="26" t="str">
        <f>C43</f>
        <v>Parameter</v>
      </c>
    </row>
    <row r="44" spans="3:11" ht="15" outlineLevel="1" x14ac:dyDescent="0.25">
      <c r="C44" s="72"/>
      <c r="D44" s="72"/>
      <c r="E44" s="72"/>
      <c r="F44" s="72"/>
      <c r="G44" s="72"/>
      <c r="K44" s="26"/>
    </row>
    <row r="45" spans="3:11" ht="15" outlineLevel="1" x14ac:dyDescent="0.25">
      <c r="C45" s="72" t="s">
        <v>50</v>
      </c>
      <c r="D45" s="72"/>
      <c r="E45" s="72"/>
      <c r="F45" s="72"/>
      <c r="G45" s="72"/>
      <c r="I45" s="34" t="s">
        <v>51</v>
      </c>
      <c r="K45" s="26" t="str">
        <f>C45</f>
        <v>Range Name Description</v>
      </c>
    </row>
    <row r="46" spans="3:11" ht="15" outlineLevel="1" x14ac:dyDescent="0.25">
      <c r="C46" s="72"/>
      <c r="D46" s="72"/>
      <c r="E46" s="72"/>
      <c r="F46" s="72"/>
      <c r="G46" s="72"/>
      <c r="K46" s="26"/>
    </row>
    <row r="47" spans="3:11" ht="15" outlineLevel="1" x14ac:dyDescent="0.25">
      <c r="C47" s="72" t="s">
        <v>52</v>
      </c>
      <c r="D47" s="72"/>
      <c r="E47" s="72"/>
      <c r="F47" s="72"/>
      <c r="G47" s="72"/>
      <c r="I47" s="35">
        <f>ROW(C47)</f>
        <v>47</v>
      </c>
      <c r="K47" s="26" t="s">
        <v>53</v>
      </c>
    </row>
    <row r="48" spans="3:11" ht="15" outlineLevel="1" x14ac:dyDescent="0.25">
      <c r="C48" s="72"/>
      <c r="D48" s="72"/>
      <c r="E48" s="72"/>
      <c r="F48" s="72"/>
      <c r="G48" s="72"/>
      <c r="K48" s="26"/>
    </row>
    <row r="49" spans="2:13" ht="15" outlineLevel="1" x14ac:dyDescent="0.25">
      <c r="C49" s="72" t="s">
        <v>54</v>
      </c>
      <c r="D49" s="72"/>
      <c r="E49" s="72"/>
      <c r="F49" s="72"/>
      <c r="G49" s="72"/>
      <c r="I49" s="36">
        <f>I41</f>
        <v>77</v>
      </c>
      <c r="K49" s="26" t="str">
        <f>C49</f>
        <v>Row Summary</v>
      </c>
    </row>
    <row r="50" spans="2:13" ht="15" outlineLevel="1" x14ac:dyDescent="0.25">
      <c r="C50" s="72"/>
      <c r="D50" s="72"/>
      <c r="E50" s="72"/>
      <c r="F50" s="72"/>
      <c r="G50" s="72"/>
      <c r="K50" s="26"/>
    </row>
    <row r="51" spans="2:13" ht="15" outlineLevel="1" x14ac:dyDescent="0.25">
      <c r="C51" s="72" t="s">
        <v>55</v>
      </c>
      <c r="D51" s="72"/>
      <c r="E51" s="72"/>
      <c r="F51" s="72"/>
      <c r="G51" s="72"/>
      <c r="I51" s="37" t="s">
        <v>70</v>
      </c>
      <c r="K51" s="26" t="str">
        <f>C51</f>
        <v>Units</v>
      </c>
    </row>
    <row r="52" spans="2:13" ht="15" outlineLevel="1" x14ac:dyDescent="0.25">
      <c r="C52" s="72"/>
      <c r="D52" s="72"/>
      <c r="E52" s="72"/>
      <c r="F52" s="72"/>
      <c r="G52" s="72"/>
      <c r="K52" s="26"/>
    </row>
    <row r="53" spans="2:13" ht="15" outlineLevel="1" x14ac:dyDescent="0.25">
      <c r="C53" s="72" t="s">
        <v>56</v>
      </c>
      <c r="D53" s="72"/>
      <c r="E53" s="72"/>
      <c r="F53" s="72"/>
      <c r="G53" s="72"/>
      <c r="I53" s="38"/>
      <c r="K53" s="26" t="str">
        <f>C53</f>
        <v>WIP</v>
      </c>
    </row>
    <row r="54" spans="2:13" ht="15" outlineLevel="1" x14ac:dyDescent="0.25">
      <c r="C54" s="72"/>
      <c r="D54" s="72"/>
      <c r="E54" s="72"/>
      <c r="F54" s="72"/>
      <c r="G54" s="72"/>
      <c r="K54" s="26"/>
    </row>
    <row r="55" spans="2:13" outlineLevel="1" x14ac:dyDescent="0.2">
      <c r="C55" s="72"/>
      <c r="D55" s="72"/>
      <c r="E55" s="72"/>
      <c r="F55" s="72"/>
      <c r="G55" s="72"/>
    </row>
    <row r="56" spans="2:13" ht="16.5" thickBot="1" x14ac:dyDescent="0.3">
      <c r="B56" s="53">
        <f>MAX($B$5:$B55)+1</f>
        <v>3</v>
      </c>
      <c r="C56" s="3" t="s">
        <v>57</v>
      </c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2:13" ht="12.75" outlineLevel="1" thickTop="1" x14ac:dyDescent="0.2"/>
    <row r="58" spans="2:13" outlineLevel="1" x14ac:dyDescent="0.2">
      <c r="C58" s="74" t="s">
        <v>29</v>
      </c>
      <c r="D58" s="74"/>
      <c r="E58" s="74"/>
      <c r="F58" s="74"/>
      <c r="G58" s="74"/>
      <c r="H58" s="14"/>
      <c r="I58" s="14" t="s">
        <v>30</v>
      </c>
      <c r="J58" s="14"/>
      <c r="K58" s="14" t="s">
        <v>31</v>
      </c>
    </row>
    <row r="59" spans="2:13" outlineLevel="1" x14ac:dyDescent="0.2"/>
    <row r="60" spans="2:13" ht="15" outlineLevel="1" x14ac:dyDescent="0.25">
      <c r="C60" s="72" t="s">
        <v>58</v>
      </c>
      <c r="D60" s="72"/>
      <c r="E60" s="72"/>
      <c r="F60" s="72"/>
      <c r="G60" s="72"/>
      <c r="I60" s="56">
        <v>123456.789</v>
      </c>
      <c r="K60" s="26" t="str">
        <f t="shared" ref="K60:K66" si="0">C60</f>
        <v>Comma</v>
      </c>
    </row>
    <row r="61" spans="2:13" ht="15" outlineLevel="1" x14ac:dyDescent="0.25">
      <c r="C61" s="72"/>
      <c r="D61" s="72"/>
      <c r="E61" s="72"/>
      <c r="F61" s="72"/>
      <c r="G61" s="72"/>
      <c r="K61" s="26"/>
    </row>
    <row r="62" spans="2:13" ht="15" outlineLevel="1" x14ac:dyDescent="0.25">
      <c r="C62" s="72" t="s">
        <v>59</v>
      </c>
      <c r="D62" s="72"/>
      <c r="E62" s="72"/>
      <c r="F62" s="72"/>
      <c r="G62" s="72"/>
      <c r="I62" s="55">
        <v>-123456.789</v>
      </c>
      <c r="K62" s="26" t="str">
        <f t="shared" si="0"/>
        <v>Comma [0]</v>
      </c>
    </row>
    <row r="63" spans="2:13" ht="15" outlineLevel="1" x14ac:dyDescent="0.25">
      <c r="C63" s="72"/>
      <c r="D63" s="72"/>
      <c r="E63" s="72"/>
      <c r="F63" s="72"/>
      <c r="G63" s="72"/>
      <c r="K63" s="26"/>
    </row>
    <row r="64" spans="2:13" ht="15" outlineLevel="1" x14ac:dyDescent="0.25">
      <c r="C64" s="72" t="s">
        <v>60</v>
      </c>
      <c r="D64" s="72"/>
      <c r="E64" s="72"/>
      <c r="F64" s="72"/>
      <c r="G64" s="72"/>
      <c r="I64" s="57">
        <v>123456.789</v>
      </c>
      <c r="K64" s="26" t="str">
        <f t="shared" si="0"/>
        <v>Currency</v>
      </c>
    </row>
    <row r="65" spans="3:11" ht="15" outlineLevel="1" x14ac:dyDescent="0.25">
      <c r="C65" s="72"/>
      <c r="D65" s="72"/>
      <c r="E65" s="72"/>
      <c r="F65" s="72"/>
      <c r="G65" s="72"/>
      <c r="K65" s="26"/>
    </row>
    <row r="66" spans="3:11" ht="15" outlineLevel="1" x14ac:dyDescent="0.25">
      <c r="C66" s="72" t="s">
        <v>61</v>
      </c>
      <c r="D66" s="72"/>
      <c r="E66" s="72"/>
      <c r="F66" s="72"/>
      <c r="G66" s="72"/>
      <c r="I66" s="58">
        <v>123456.789</v>
      </c>
      <c r="K66" s="26" t="str">
        <f t="shared" si="0"/>
        <v>Currency [0]</v>
      </c>
    </row>
    <row r="67" spans="3:11" ht="15" outlineLevel="1" x14ac:dyDescent="0.25">
      <c r="C67" s="72"/>
      <c r="D67" s="72"/>
      <c r="E67" s="72"/>
      <c r="F67" s="72"/>
      <c r="G67" s="72"/>
      <c r="K67" s="26"/>
    </row>
    <row r="68" spans="3:11" ht="15" outlineLevel="1" x14ac:dyDescent="0.25">
      <c r="C68" s="73" t="s">
        <v>62</v>
      </c>
      <c r="D68" s="73"/>
      <c r="E68" s="73"/>
      <c r="F68" s="73"/>
      <c r="G68" s="73"/>
      <c r="H68" s="15"/>
      <c r="I68" s="59">
        <f ca="1">TODAY()</f>
        <v>43978</v>
      </c>
      <c r="J68" s="15"/>
      <c r="K68" s="26" t="str">
        <f>C68</f>
        <v>Date</v>
      </c>
    </row>
    <row r="69" spans="3:11" ht="15" outlineLevel="1" x14ac:dyDescent="0.25">
      <c r="C69" s="73"/>
      <c r="D69" s="73"/>
      <c r="E69" s="73"/>
      <c r="F69" s="73"/>
      <c r="G69" s="73"/>
      <c r="H69" s="15"/>
      <c r="I69" s="15"/>
      <c r="J69" s="15"/>
      <c r="K69" s="26"/>
    </row>
    <row r="70" spans="3:11" ht="15" outlineLevel="1" x14ac:dyDescent="0.25">
      <c r="C70" s="73" t="s">
        <v>63</v>
      </c>
      <c r="D70" s="73"/>
      <c r="E70" s="73"/>
      <c r="F70" s="73"/>
      <c r="G70" s="73"/>
      <c r="H70" s="15"/>
      <c r="I70" s="60">
        <f ca="1">TODAY()</f>
        <v>43978</v>
      </c>
      <c r="J70" s="15"/>
      <c r="K70" s="26" t="str">
        <f>C70</f>
        <v>Date Heading</v>
      </c>
    </row>
    <row r="71" spans="3:11" ht="15" outlineLevel="1" x14ac:dyDescent="0.25">
      <c r="C71" s="72"/>
      <c r="D71" s="72"/>
      <c r="E71" s="72"/>
      <c r="F71" s="72"/>
      <c r="G71" s="72"/>
      <c r="K71" s="26"/>
    </row>
    <row r="72" spans="3:11" ht="15" outlineLevel="1" x14ac:dyDescent="0.25">
      <c r="C72" s="72" t="s">
        <v>64</v>
      </c>
      <c r="D72" s="72"/>
      <c r="E72" s="72"/>
      <c r="F72" s="72"/>
      <c r="G72" s="72"/>
      <c r="I72" s="40">
        <v>-123456.789</v>
      </c>
      <c r="K72" s="26" t="str">
        <f>C72</f>
        <v>Numbers 0</v>
      </c>
    </row>
    <row r="73" spans="3:11" ht="15" outlineLevel="1" x14ac:dyDescent="0.25">
      <c r="C73" s="72"/>
      <c r="D73" s="72"/>
      <c r="E73" s="72"/>
      <c r="F73" s="72"/>
      <c r="G73" s="72"/>
      <c r="K73" s="26"/>
    </row>
    <row r="74" spans="3:11" ht="15" outlineLevel="1" x14ac:dyDescent="0.25">
      <c r="C74" s="72" t="s">
        <v>65</v>
      </c>
      <c r="D74" s="72"/>
      <c r="E74" s="72"/>
      <c r="F74" s="72"/>
      <c r="G74" s="72"/>
      <c r="I74" s="41">
        <v>0.5</v>
      </c>
      <c r="K74" s="26" t="str">
        <f>C74</f>
        <v>Percent</v>
      </c>
    </row>
    <row r="75" spans="3:11" outlineLevel="1" x14ac:dyDescent="0.2">
      <c r="C75" s="72"/>
      <c r="D75" s="72"/>
      <c r="E75" s="72"/>
      <c r="F75" s="72"/>
      <c r="G75" s="72"/>
    </row>
    <row r="76" spans="3:11" outlineLevel="1" x14ac:dyDescent="0.2">
      <c r="C76" s="72"/>
      <c r="D76" s="72"/>
      <c r="E76" s="72"/>
      <c r="F76" s="72"/>
      <c r="G76" s="72"/>
    </row>
    <row r="77" spans="3:11" x14ac:dyDescent="0.2">
      <c r="C77" s="72"/>
      <c r="D77" s="72"/>
      <c r="E77" s="72"/>
      <c r="F77" s="72"/>
      <c r="G77" s="72"/>
    </row>
    <row r="78" spans="3:11" x14ac:dyDescent="0.2">
      <c r="C78" s="72"/>
      <c r="D78" s="72"/>
      <c r="E78" s="72"/>
      <c r="F78" s="72"/>
      <c r="G78" s="72"/>
    </row>
    <row r="79" spans="3:11" x14ac:dyDescent="0.2">
      <c r="C79" s="72"/>
      <c r="D79" s="72"/>
      <c r="E79" s="72"/>
      <c r="F79" s="72"/>
      <c r="G79" s="72"/>
    </row>
    <row r="80" spans="3:11" x14ac:dyDescent="0.2">
      <c r="C80" s="72"/>
      <c r="D80" s="72"/>
      <c r="E80" s="72"/>
      <c r="F80" s="72"/>
      <c r="G80" s="72"/>
    </row>
    <row r="81" spans="3:7" x14ac:dyDescent="0.2">
      <c r="C81" s="72"/>
      <c r="D81" s="72"/>
      <c r="E81" s="72"/>
      <c r="F81" s="72"/>
      <c r="G81" s="72"/>
    </row>
  </sheetData>
  <mergeCells count="66">
    <mergeCell ref="C17:G17"/>
    <mergeCell ref="A3:E3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  <mergeCell ref="C35:G35"/>
    <mergeCell ref="C18:G18"/>
    <mergeCell ref="C19:G19"/>
    <mergeCell ref="C20:G20"/>
    <mergeCell ref="C25:G25"/>
    <mergeCell ref="C26:G26"/>
    <mergeCell ref="C27:G27"/>
    <mergeCell ref="C28:G28"/>
    <mergeCell ref="C29:G29"/>
    <mergeCell ref="C30:G30"/>
    <mergeCell ref="C31:G31"/>
    <mergeCell ref="C32:G32"/>
    <mergeCell ref="C47:G47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62:G62"/>
    <mergeCell ref="C48:G48"/>
    <mergeCell ref="C49:G49"/>
    <mergeCell ref="C50:G50"/>
    <mergeCell ref="C51:G51"/>
    <mergeCell ref="C52:G52"/>
    <mergeCell ref="C53:G53"/>
    <mergeCell ref="C54:G54"/>
    <mergeCell ref="C55:G55"/>
    <mergeCell ref="C58:G58"/>
    <mergeCell ref="C60:G60"/>
    <mergeCell ref="C61:G61"/>
    <mergeCell ref="C74:G74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C73:G73"/>
    <mergeCell ref="C81:G81"/>
    <mergeCell ref="C75:G75"/>
    <mergeCell ref="C76:G76"/>
    <mergeCell ref="C77:G77"/>
    <mergeCell ref="C78:G78"/>
    <mergeCell ref="C79:G79"/>
    <mergeCell ref="C80:G80"/>
  </mergeCells>
  <conditionalFormatting sqref="I4">
    <cfRule type="cellIs" dxfId="14" priority="1" operator="notEqual">
      <formula>0</formula>
    </cfRule>
  </conditionalFormatting>
  <hyperlinks>
    <hyperlink ref="A3:E3" location="HL_Navigator" tooltip="Go to Navigator (Table of Contents)" display="Navigator" xr:uid="{00000000-0004-0000-0200-000000000000}"/>
    <hyperlink ref="A3" location="HL_Navigator" display="Navigator" xr:uid="{00000000-0004-0000-0200-000001000000}"/>
    <hyperlink ref="I4" location="Overall_Error_Check" tooltip="Go to Overall Error Check" display="Overall_Error_Check" xr:uid="{00000000-0004-0000-0200-000002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2">
    <outlinePr summaryBelow="0"/>
  </sheetPr>
  <dimension ref="A1:S33"/>
  <sheetViews>
    <sheetView showGridLines="0" zoomScaleNormal="100" workbookViewId="0">
      <pane ySplit="4" topLeftCell="A5" activePane="bottomLeft" state="frozen"/>
      <selection activeCell="A3" sqref="A3:E3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6" width="16.28515625" customWidth="1"/>
    <col min="7" max="7" width="14.42578125" customWidth="1"/>
    <col min="8" max="8" width="3" customWidth="1"/>
    <col min="9" max="18" width="9.140625" customWidth="1"/>
    <col min="19" max="19" width="1.7109375" customWidth="1"/>
    <col min="20" max="16384" width="9.140625" hidden="1"/>
  </cols>
  <sheetData>
    <row r="1" spans="1:18" ht="20.25" x14ac:dyDescent="0.3">
      <c r="A1" s="51" t="str">
        <f ca="1">IF(ISERROR(RIGHT(CELL("filename",A1),LEN(CELL("filename",A1))-FIND("]",CELL("filename",A1)))),
"",
RIGHT(CELL("filename",A1),LEN(CELL("filename",A1))-FIND("]",CELL("filename",A1))))</f>
        <v>Model Parameters</v>
      </c>
      <c r="J1" s="71"/>
      <c r="K1" s="71"/>
    </row>
    <row r="2" spans="1:18" ht="18" x14ac:dyDescent="0.25">
      <c r="A2" s="52" t="str">
        <f ca="1">Model_Name</f>
        <v>Chapter 8 - SP Example Export Model.xlsx</v>
      </c>
    </row>
    <row r="3" spans="1:18" x14ac:dyDescent="0.2">
      <c r="A3" s="71" t="s">
        <v>1</v>
      </c>
      <c r="B3" s="71"/>
      <c r="C3" s="71"/>
      <c r="D3" s="71"/>
      <c r="E3" s="71"/>
    </row>
    <row r="4" spans="1:18" ht="14.25" x14ac:dyDescent="0.2">
      <c r="E4" t="s">
        <v>2</v>
      </c>
      <c r="I4" s="1">
        <f>Overall_Error_Check</f>
        <v>0</v>
      </c>
    </row>
    <row r="6" spans="1:18" ht="16.5" thickBot="1" x14ac:dyDescent="0.3">
      <c r="B6" s="53">
        <f>MAX($B$5:$B5)+1</f>
        <v>1</v>
      </c>
      <c r="C6" s="3" t="s">
        <v>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12.75" outlineLevel="1" thickTop="1" x14ac:dyDescent="0.2"/>
    <row r="8" spans="1:18" ht="16.5" outlineLevel="1" x14ac:dyDescent="0.25">
      <c r="C8" s="4" t="s">
        <v>4</v>
      </c>
    </row>
    <row r="9" spans="1:18" ht="16.5" outlineLevel="1" x14ac:dyDescent="0.25">
      <c r="C9" s="4"/>
    </row>
    <row r="10" spans="1:18" ht="16.5" outlineLevel="1" x14ac:dyDescent="0.25">
      <c r="C10" s="4"/>
      <c r="E10" s="5" t="s">
        <v>3</v>
      </c>
    </row>
    <row r="11" spans="1:18" outlineLevel="1" x14ac:dyDescent="0.2">
      <c r="E11" t="s">
        <v>5</v>
      </c>
      <c r="G11" s="76" t="str">
        <f ca="1">IF(ISERROR(OR(FIND("[",CELL("filename",A1)),FIND("]",CELL("filename",A1)))),"",MID(CELL("filename",A1),FIND("[",CELL("filename",A1))+1,FIND("]",CELL("filename",A1))-FIND("[",CELL("filename",A1))-1))</f>
        <v>Chapter 8 - SP Example Export Model.xlsx</v>
      </c>
      <c r="H11" s="76"/>
      <c r="I11" s="76"/>
      <c r="J11" s="76"/>
      <c r="K11" s="76"/>
      <c r="L11" s="76"/>
      <c r="M11" s="76"/>
      <c r="N11" s="76"/>
    </row>
    <row r="12" spans="1:18" outlineLevel="1" x14ac:dyDescent="0.2">
      <c r="E12" t="s">
        <v>6</v>
      </c>
      <c r="G12" s="77" t="s">
        <v>99</v>
      </c>
      <c r="H12" s="77"/>
      <c r="I12" s="77"/>
      <c r="J12" s="77"/>
      <c r="K12" s="77"/>
      <c r="L12" s="77"/>
      <c r="M12" s="77"/>
      <c r="N12" s="77"/>
    </row>
    <row r="13" spans="1:18" outlineLevel="1" x14ac:dyDescent="0.2"/>
    <row r="14" spans="1:18" outlineLevel="1" x14ac:dyDescent="0.2"/>
    <row r="15" spans="1:18" ht="16.5" thickBot="1" x14ac:dyDescent="0.3">
      <c r="B15" s="53">
        <f>MAX($B$5:$B14)+1</f>
        <v>2</v>
      </c>
      <c r="C15" s="3" t="s">
        <v>7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ht="12.75" outlineLevel="1" thickTop="1" x14ac:dyDescent="0.2"/>
    <row r="17" spans="3:7" ht="16.5" outlineLevel="1" x14ac:dyDescent="0.25">
      <c r="C17" s="4" t="s">
        <v>8</v>
      </c>
    </row>
    <row r="18" spans="3:7" outlineLevel="1" x14ac:dyDescent="0.2"/>
    <row r="19" spans="3:7" outlineLevel="1" x14ac:dyDescent="0.2">
      <c r="E19" t="s">
        <v>9</v>
      </c>
      <c r="G19" s="6">
        <v>365</v>
      </c>
    </row>
    <row r="20" spans="3:7" outlineLevel="1" x14ac:dyDescent="0.2">
      <c r="E20" t="s">
        <v>10</v>
      </c>
      <c r="G20" s="6">
        <v>1</v>
      </c>
    </row>
    <row r="21" spans="3:7" outlineLevel="1" x14ac:dyDescent="0.2">
      <c r="E21" t="s">
        <v>11</v>
      </c>
      <c r="G21" s="6">
        <v>3</v>
      </c>
    </row>
    <row r="22" spans="3:7" outlineLevel="1" x14ac:dyDescent="0.2">
      <c r="E22" t="s">
        <v>12</v>
      </c>
      <c r="G22" s="6">
        <v>6</v>
      </c>
    </row>
    <row r="23" spans="3:7" outlineLevel="1" x14ac:dyDescent="0.2">
      <c r="E23" t="s">
        <v>13</v>
      </c>
      <c r="G23" s="6">
        <v>12</v>
      </c>
    </row>
    <row r="24" spans="3:7" outlineLevel="1" x14ac:dyDescent="0.2">
      <c r="E24" t="s">
        <v>14</v>
      </c>
      <c r="G24" s="6">
        <v>4</v>
      </c>
    </row>
    <row r="25" spans="3:7" outlineLevel="1" x14ac:dyDescent="0.2"/>
    <row r="26" spans="3:7" outlineLevel="1" x14ac:dyDescent="0.2">
      <c r="E26" t="s">
        <v>15</v>
      </c>
      <c r="G26" s="6">
        <v>5</v>
      </c>
    </row>
    <row r="27" spans="3:7" outlineLevel="1" x14ac:dyDescent="0.2"/>
    <row r="28" spans="3:7" outlineLevel="1" x14ac:dyDescent="0.2">
      <c r="E28" t="s">
        <v>16</v>
      </c>
      <c r="G28" s="7">
        <v>9.9999999999999997E+98</v>
      </c>
    </row>
    <row r="29" spans="3:7" outlineLevel="1" x14ac:dyDescent="0.2">
      <c r="E29" t="s">
        <v>17</v>
      </c>
      <c r="G29" s="7">
        <v>1E-8</v>
      </c>
    </row>
    <row r="30" spans="3:7" outlineLevel="1" x14ac:dyDescent="0.2"/>
    <row r="31" spans="3:7" outlineLevel="1" x14ac:dyDescent="0.2">
      <c r="E31" t="s">
        <v>18</v>
      </c>
      <c r="G31" s="6">
        <v>1000</v>
      </c>
    </row>
    <row r="32" spans="3:7" outlineLevel="1" x14ac:dyDescent="0.2"/>
    <row r="33" outlineLevel="1" x14ac:dyDescent="0.2"/>
  </sheetData>
  <sheetProtection formatColumns="0" formatRows="0"/>
  <mergeCells count="4">
    <mergeCell ref="J1:K1"/>
    <mergeCell ref="A3:E3"/>
    <mergeCell ref="G11:N11"/>
    <mergeCell ref="G12:N12"/>
  </mergeCells>
  <conditionalFormatting sqref="I4">
    <cfRule type="cellIs" dxfId="13" priority="1" operator="notEqual">
      <formula>0</formula>
    </cfRule>
  </conditionalFormatting>
  <hyperlinks>
    <hyperlink ref="A3:E3" location="HL_Navigator" tooltip="Go to Navigator (Table of Contents)" display="Navigator" xr:uid="{00000000-0004-0000-0300-000000000000}"/>
    <hyperlink ref="A3" location="HL_Navigator" display="Navigator" xr:uid="{00000000-0004-0000-0300-000001000000}"/>
    <hyperlink ref="I4" location="Overall_Error_Check" tooltip="Go to Overall Error Check" display="Overall_Error_Check" xr:uid="{00000000-0004-0000-0300-000002000000}"/>
  </hyperlinks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outlinePr summaryBelow="0"/>
  </sheetPr>
  <dimension ref="A1:O23"/>
  <sheetViews>
    <sheetView showGridLines="0" workbookViewId="0">
      <pane ySplit="9" topLeftCell="A10" activePane="bottomLeft" state="frozen"/>
      <selection pane="bottomLeft" activeCell="A10" sqref="A10"/>
    </sheetView>
  </sheetViews>
  <sheetFormatPr defaultRowHeight="12" outlineLevelRow="1" x14ac:dyDescent="0.2"/>
  <cols>
    <col min="1" max="5" width="3.7109375" customWidth="1"/>
    <col min="7" max="7" width="22.140625" customWidth="1"/>
    <col min="8" max="8" width="10.7109375" customWidth="1"/>
    <col min="10" max="14" width="10.7109375" customWidth="1"/>
  </cols>
  <sheetData>
    <row r="1" spans="1:15" s="43" customFormat="1" ht="20.25" x14ac:dyDescent="0.3">
      <c r="A1" s="51" t="str">
        <f ca="1">IF(ISERROR(RIGHT(CELL("filename",A1),LEN(CELL("filename",A1))-FIND("]",CELL("filename",A1)))),
"",
RIGHT(CELL("filename",A1),LEN(CELL("filename",A1))-FIND("]",CELL("filename",A1))))</f>
        <v>Timing</v>
      </c>
      <c r="I1" s="71"/>
      <c r="J1" s="71"/>
    </row>
    <row r="2" spans="1:15" s="43" customFormat="1" ht="18" x14ac:dyDescent="0.25">
      <c r="A2" s="52" t="str">
        <f ca="1">Model_Name</f>
        <v>Chapter 8 - SP Example Export Model.xlsx</v>
      </c>
    </row>
    <row r="3" spans="1:15" s="43" customFormat="1" x14ac:dyDescent="0.2">
      <c r="A3" s="71" t="s">
        <v>1</v>
      </c>
      <c r="B3" s="71"/>
      <c r="C3" s="71"/>
      <c r="D3" s="71"/>
      <c r="E3" s="71"/>
    </row>
    <row r="4" spans="1:15" s="43" customFormat="1" ht="14.25" x14ac:dyDescent="0.2">
      <c r="B4" s="43" t="s">
        <v>2</v>
      </c>
      <c r="F4" s="1">
        <f>Overall_Error_Check</f>
        <v>0</v>
      </c>
    </row>
    <row r="5" spans="1:15" s="2" customFormat="1" x14ac:dyDescent="0.2">
      <c r="J5" s="45">
        <f ca="1">J$7</f>
        <v>44012</v>
      </c>
      <c r="K5" s="45">
        <f ca="1">K$7</f>
        <v>44104</v>
      </c>
      <c r="L5" s="45">
        <f ca="1">L$7</f>
        <v>44196</v>
      </c>
      <c r="M5" s="45">
        <f ca="1">M$7</f>
        <v>44286</v>
      </c>
      <c r="N5" s="45">
        <f ca="1">N$7</f>
        <v>44377</v>
      </c>
    </row>
    <row r="6" spans="1:15" s="43" customFormat="1" outlineLevel="1" x14ac:dyDescent="0.2">
      <c r="C6" s="2" t="s">
        <v>72</v>
      </c>
      <c r="J6" s="44">
        <f ca="1">IF(J$9=1,Model_Start_Date,I$7+1)</f>
        <v>43978</v>
      </c>
      <c r="K6" s="44">
        <f ca="1">IF(K$9=1,Model_Start_Date,J$7+1)</f>
        <v>44013</v>
      </c>
      <c r="L6" s="44">
        <f ca="1">IF(L$9=1,Model_Start_Date,K$7+1)</f>
        <v>44105</v>
      </c>
      <c r="M6" s="44">
        <f ca="1">IF(M$9=1,Model_Start_Date,L$7+1)</f>
        <v>44197</v>
      </c>
      <c r="N6" s="44">
        <f ca="1">IF(N$9=1,Model_Start_Date,M$7+1)</f>
        <v>44287</v>
      </c>
    </row>
    <row r="7" spans="1:15" s="43" customFormat="1" outlineLevel="1" x14ac:dyDescent="0.2">
      <c r="C7" s="2" t="s">
        <v>73</v>
      </c>
      <c r="J7" s="44">
        <f ca="1">EOMONTH(J$6,MOD(Periodicity+Reporting_Month_Factor-MONTH(J$6),Periodicity))</f>
        <v>44012</v>
      </c>
      <c r="K7" s="44">
        <f ca="1">EOMONTH(K$6,MOD(Periodicity+Reporting_Month_Factor-MONTH(K$6),Periodicity))</f>
        <v>44104</v>
      </c>
      <c r="L7" s="44">
        <f ca="1">EOMONTH(L$6,MOD(Periodicity+Reporting_Month_Factor-MONTH(L$6),Periodicity))</f>
        <v>44196</v>
      </c>
      <c r="M7" s="44">
        <f ca="1">EOMONTH(M$6,MOD(Periodicity+Reporting_Month_Factor-MONTH(M$6),Periodicity))</f>
        <v>44286</v>
      </c>
      <c r="N7" s="44">
        <f ca="1">EOMONTH(N$6,MOD(Periodicity+Reporting_Month_Factor-MONTH(N$6),Periodicity))</f>
        <v>44377</v>
      </c>
    </row>
    <row r="8" spans="1:15" s="43" customFormat="1" outlineLevel="1" x14ac:dyDescent="0.2">
      <c r="C8" s="2" t="s">
        <v>75</v>
      </c>
      <c r="J8" s="39">
        <f ca="1">J7-J6+1</f>
        <v>35</v>
      </c>
      <c r="K8" s="39">
        <f t="shared" ref="K8:N8" ca="1" si="0">K7-K6+1</f>
        <v>92</v>
      </c>
      <c r="L8" s="39">
        <f t="shared" ca="1" si="0"/>
        <v>92</v>
      </c>
      <c r="M8" s="39">
        <f t="shared" ca="1" si="0"/>
        <v>90</v>
      </c>
      <c r="N8" s="39">
        <f t="shared" ca="1" si="0"/>
        <v>91</v>
      </c>
    </row>
    <row r="9" spans="1:15" s="43" customFormat="1" ht="15" outlineLevel="1" x14ac:dyDescent="0.25">
      <c r="C9" s="2" t="s">
        <v>74</v>
      </c>
      <c r="I9" s="28"/>
      <c r="J9" s="39">
        <f>N(I$9)+1</f>
        <v>1</v>
      </c>
      <c r="K9" s="39">
        <f t="shared" ref="K9:N9" si="1">N(J$9)+1</f>
        <v>2</v>
      </c>
      <c r="L9" s="39">
        <f t="shared" si="1"/>
        <v>3</v>
      </c>
      <c r="M9" s="39">
        <f t="shared" si="1"/>
        <v>4</v>
      </c>
      <c r="N9" s="39">
        <f t="shared" si="1"/>
        <v>5</v>
      </c>
    </row>
    <row r="10" spans="1:15" s="43" customFormat="1" x14ac:dyDescent="0.2">
      <c r="A10" s="64"/>
    </row>
    <row r="11" spans="1:15" s="43" customFormat="1" ht="16.5" thickBot="1" x14ac:dyDescent="0.3">
      <c r="B11" s="53">
        <f>MAX($B$10:$B10)+1</f>
        <v>1</v>
      </c>
      <c r="C11" s="47" t="s">
        <v>76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s="43" customFormat="1" ht="12.75" thickTop="1" x14ac:dyDescent="0.2"/>
    <row r="13" spans="1:15" s="43" customFormat="1" ht="16.5" x14ac:dyDescent="0.25">
      <c r="C13" s="4" t="s">
        <v>77</v>
      </c>
    </row>
    <row r="15" spans="1:15" x14ac:dyDescent="0.2">
      <c r="D15" t="s">
        <v>78</v>
      </c>
      <c r="H15" s="62">
        <f ca="1">TODAY()</f>
        <v>43978</v>
      </c>
    </row>
    <row r="17" spans="4:9" x14ac:dyDescent="0.2">
      <c r="D17" t="s">
        <v>79</v>
      </c>
      <c r="H17" s="54">
        <v>3</v>
      </c>
    </row>
    <row r="19" spans="4:9" x14ac:dyDescent="0.2">
      <c r="D19" t="s">
        <v>80</v>
      </c>
      <c r="H19" s="54">
        <v>12</v>
      </c>
      <c r="I19" s="23" t="str">
        <f ca="1">"e.g. "&amp;TEXT(DATE(YEAR(Model_Start_Date)+IF(Example_Reporting_Month&lt;MONTH(Model_Start_Date),1,0),Example_Reporting_Month+1,1)-1,"dd-Mmm-yy")</f>
        <v>e.g. 31-Dec-20</v>
      </c>
    </row>
    <row r="21" spans="4:9" x14ac:dyDescent="0.2">
      <c r="D21" t="s">
        <v>81</v>
      </c>
      <c r="H21" s="40">
        <f>MOD(Example_Reporting_Month-1,Periodicity)+1</f>
        <v>3</v>
      </c>
    </row>
    <row r="23" spans="4:9" x14ac:dyDescent="0.2">
      <c r="D23" t="s">
        <v>82</v>
      </c>
      <c r="H23" s="63">
        <v>12</v>
      </c>
    </row>
  </sheetData>
  <mergeCells count="2">
    <mergeCell ref="I1:J1"/>
    <mergeCell ref="A3:E3"/>
  </mergeCells>
  <conditionalFormatting sqref="F4">
    <cfRule type="cellIs" dxfId="12" priority="1" operator="notEqual">
      <formula>0</formula>
    </cfRule>
  </conditionalFormatting>
  <dataValidations count="1">
    <dataValidation type="list" allowBlank="1" showInputMessage="1" showErrorMessage="1" sqref="H17" xr:uid="{00000000-0002-0000-0400-000000000000}">
      <formula1>"1,2,3,4,6,12"</formula1>
    </dataValidation>
  </dataValidations>
  <hyperlinks>
    <hyperlink ref="F4" location="Overall_Error_Check" tooltip="Go to Overall Error Check" display="Overall_Error_Check" xr:uid="{00000000-0004-0000-0400-000000000000}"/>
    <hyperlink ref="A3:E3" location="HL_Navigator" tooltip="Go to Navigator (Table of Contents)" display="Navigator" xr:uid="{00000000-0004-0000-0400-000001000000}"/>
    <hyperlink ref="A3" location="HL_Navigator" display="Navigator" xr:uid="{00000000-0004-0000-0400-000002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001CB-9377-4392-AE1E-E2E62E60B778}">
  <sheetPr codeName="Sheet8">
    <outlinePr summaryBelow="0"/>
  </sheetPr>
  <dimension ref="A1:O28"/>
  <sheetViews>
    <sheetView showGridLines="0" workbookViewId="0">
      <pane ySplit="9" topLeftCell="A10" activePane="bottomLeft" state="frozen"/>
      <selection pane="bottomLeft" activeCell="A10" sqref="A10"/>
    </sheetView>
  </sheetViews>
  <sheetFormatPr defaultRowHeight="12" outlineLevelRow="1" x14ac:dyDescent="0.2"/>
  <cols>
    <col min="1" max="5" width="3.7109375" style="66" customWidth="1"/>
    <col min="6" max="6" width="9.140625" style="66"/>
    <col min="7" max="7" width="12.28515625" style="66" customWidth="1"/>
    <col min="8" max="8" width="10.7109375" style="66" customWidth="1"/>
    <col min="9" max="9" width="9.140625" style="66"/>
    <col min="10" max="14" width="10.7109375" style="66" customWidth="1"/>
    <col min="15" max="16384" width="9.140625" style="66"/>
  </cols>
  <sheetData>
    <row r="1" spans="1:15" ht="20.25" x14ac:dyDescent="0.3">
      <c r="A1" s="51" t="str">
        <f ca="1">IF(ISERROR(RIGHT(CELL("filename",A1),LEN(CELL("filename",A1))-FIND("]",CELL("filename",A1)))),
"",
RIGHT(CELL("filename",A1),LEN(CELL("filename",A1))-FIND("]",CELL("filename",A1))))</f>
        <v>Revenues</v>
      </c>
      <c r="I1" s="71"/>
      <c r="J1" s="71"/>
    </row>
    <row r="2" spans="1:15" ht="18" x14ac:dyDescent="0.25">
      <c r="A2" s="52" t="str">
        <f ca="1">Model_Name</f>
        <v>Chapter 8 - SP Example Export Model.xlsx</v>
      </c>
    </row>
    <row r="3" spans="1:15" x14ac:dyDescent="0.2">
      <c r="A3" s="71" t="s">
        <v>1</v>
      </c>
      <c r="B3" s="71"/>
      <c r="C3" s="71"/>
      <c r="D3" s="71"/>
      <c r="E3" s="71"/>
    </row>
    <row r="4" spans="1:15" ht="14.25" x14ac:dyDescent="0.2">
      <c r="B4" s="66" t="s">
        <v>2</v>
      </c>
      <c r="F4" s="1">
        <f>Overall_Error_Check</f>
        <v>0</v>
      </c>
    </row>
    <row r="5" spans="1:15" x14ac:dyDescent="0.2">
      <c r="J5" s="45">
        <f ca="1">Timing!J5</f>
        <v>44012</v>
      </c>
      <c r="K5" s="45">
        <f ca="1">Timing!K5</f>
        <v>44104</v>
      </c>
      <c r="L5" s="45">
        <f ca="1">Timing!L5</f>
        <v>44196</v>
      </c>
      <c r="M5" s="45">
        <f ca="1">Timing!M5</f>
        <v>44286</v>
      </c>
      <c r="N5" s="45">
        <f ca="1">Timing!N5</f>
        <v>44377</v>
      </c>
    </row>
    <row r="6" spans="1:15" outlineLevel="1" x14ac:dyDescent="0.2">
      <c r="C6" s="66" t="str">
        <f>Timing!C6</f>
        <v>Start Date</v>
      </c>
      <c r="J6" s="44">
        <f ca="1">Timing!J6</f>
        <v>43978</v>
      </c>
      <c r="K6" s="44">
        <f ca="1">Timing!K6</f>
        <v>44013</v>
      </c>
      <c r="L6" s="44">
        <f ca="1">Timing!L6</f>
        <v>44105</v>
      </c>
      <c r="M6" s="44">
        <f ca="1">Timing!M6</f>
        <v>44197</v>
      </c>
      <c r="N6" s="44">
        <f ca="1">Timing!N6</f>
        <v>44287</v>
      </c>
    </row>
    <row r="7" spans="1:15" outlineLevel="1" x14ac:dyDescent="0.2">
      <c r="C7" s="66" t="str">
        <f>Timing!C7</f>
        <v>End Date</v>
      </c>
      <c r="J7" s="44">
        <f ca="1">Timing!J7</f>
        <v>44012</v>
      </c>
      <c r="K7" s="44">
        <f ca="1">Timing!K7</f>
        <v>44104</v>
      </c>
      <c r="L7" s="44">
        <f ca="1">Timing!L7</f>
        <v>44196</v>
      </c>
      <c r="M7" s="44">
        <f ca="1">Timing!M7</f>
        <v>44286</v>
      </c>
      <c r="N7" s="44">
        <f ca="1">Timing!N7</f>
        <v>44377</v>
      </c>
    </row>
    <row r="8" spans="1:15" outlineLevel="1" x14ac:dyDescent="0.2">
      <c r="C8" s="66" t="str">
        <f>Timing!C8</f>
        <v>Number of Days</v>
      </c>
      <c r="J8" s="39">
        <f ca="1">Timing!J8</f>
        <v>35</v>
      </c>
      <c r="K8" s="39">
        <f ca="1">Timing!K8</f>
        <v>92</v>
      </c>
      <c r="L8" s="39">
        <f ca="1">Timing!L8</f>
        <v>92</v>
      </c>
      <c r="M8" s="39">
        <f ca="1">Timing!M8</f>
        <v>90</v>
      </c>
      <c r="N8" s="39">
        <f ca="1">Timing!N8</f>
        <v>91</v>
      </c>
    </row>
    <row r="9" spans="1:15" outlineLevel="1" x14ac:dyDescent="0.2">
      <c r="C9" s="66" t="str">
        <f>Timing!C9</f>
        <v>Counter</v>
      </c>
      <c r="J9" s="39">
        <f>Timing!J9</f>
        <v>1</v>
      </c>
      <c r="K9" s="39">
        <f>Timing!K9</f>
        <v>2</v>
      </c>
      <c r="L9" s="39">
        <f>Timing!L9</f>
        <v>3</v>
      </c>
      <c r="M9" s="39">
        <f>Timing!M9</f>
        <v>4</v>
      </c>
      <c r="N9" s="39">
        <f>Timing!N9</f>
        <v>5</v>
      </c>
    </row>
    <row r="10" spans="1:15" x14ac:dyDescent="0.2">
      <c r="A10" s="65"/>
    </row>
    <row r="11" spans="1:15" ht="16.5" thickBot="1" x14ac:dyDescent="0.3">
      <c r="B11" s="53">
        <f>MAX($B$10:$B10)+1</f>
        <v>1</v>
      </c>
      <c r="C11" s="47" t="str">
        <f ca="1">A1</f>
        <v>Revenues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ht="12.75" thickTop="1" x14ac:dyDescent="0.2"/>
    <row r="13" spans="1:15" ht="16.5" x14ac:dyDescent="0.25">
      <c r="C13" s="4" t="s">
        <v>100</v>
      </c>
    </row>
    <row r="15" spans="1:15" ht="15" x14ac:dyDescent="0.25">
      <c r="D15" s="5" t="s">
        <v>101</v>
      </c>
    </row>
    <row r="25" spans="6:14" x14ac:dyDescent="0.2">
      <c r="F25" s="66" t="s">
        <v>102</v>
      </c>
      <c r="G25" s="37" t="s">
        <v>105</v>
      </c>
      <c r="J25" s="40">
        <v>183</v>
      </c>
      <c r="K25" s="40">
        <v>780</v>
      </c>
      <c r="L25" s="40">
        <v>866</v>
      </c>
      <c r="M25" s="40">
        <v>355</v>
      </c>
      <c r="N25" s="40">
        <v>797</v>
      </c>
    </row>
    <row r="26" spans="6:14" x14ac:dyDescent="0.2">
      <c r="F26" s="66" t="s">
        <v>103</v>
      </c>
      <c r="G26" s="37" t="s">
        <v>105</v>
      </c>
      <c r="J26" s="40">
        <v>685</v>
      </c>
      <c r="K26" s="40">
        <v>131</v>
      </c>
      <c r="L26" s="40">
        <v>998</v>
      </c>
      <c r="M26" s="40">
        <v>203</v>
      </c>
      <c r="N26" s="40">
        <v>333</v>
      </c>
    </row>
    <row r="27" spans="6:14" x14ac:dyDescent="0.2">
      <c r="F27" s="66" t="s">
        <v>104</v>
      </c>
      <c r="G27" s="37" t="s">
        <v>105</v>
      </c>
      <c r="J27" s="40">
        <v>514</v>
      </c>
      <c r="K27" s="40">
        <v>452</v>
      </c>
      <c r="L27" s="40">
        <v>368</v>
      </c>
      <c r="M27" s="40">
        <v>897</v>
      </c>
      <c r="N27" s="40">
        <v>418</v>
      </c>
    </row>
    <row r="28" spans="6:14" x14ac:dyDescent="0.2">
      <c r="G28" s="37" t="s">
        <v>105</v>
      </c>
      <c r="J28" s="67">
        <f>SUM(J25:J27)</f>
        <v>1382</v>
      </c>
      <c r="K28" s="67">
        <f t="shared" ref="K28:N28" si="0">SUM(K25:K27)</f>
        <v>1363</v>
      </c>
      <c r="L28" s="67">
        <f t="shared" si="0"/>
        <v>2232</v>
      </c>
      <c r="M28" s="67">
        <f t="shared" si="0"/>
        <v>1455</v>
      </c>
      <c r="N28" s="67">
        <f t="shared" si="0"/>
        <v>1548</v>
      </c>
    </row>
  </sheetData>
  <mergeCells count="2">
    <mergeCell ref="I1:J1"/>
    <mergeCell ref="A3:E3"/>
  </mergeCells>
  <conditionalFormatting sqref="F4">
    <cfRule type="cellIs" dxfId="11" priority="1" operator="notEqual">
      <formula>0</formula>
    </cfRule>
  </conditionalFormatting>
  <hyperlinks>
    <hyperlink ref="F4" location="Overall_Error_Check" tooltip="Go to Overall Error Check" display="Overall_Error_Check" xr:uid="{989B97F0-72D8-4FC1-A7A2-FEECC2B3874F}"/>
    <hyperlink ref="A3:E3" location="HL_Navigator" tooltip="Go to Navigator (Table of Contents)" display="Navigator" xr:uid="{0B157668-79CF-407C-8AF1-639F2B556EC5}"/>
    <hyperlink ref="A3" location="HL_Navigator" display="Navigator" xr:uid="{61A2DC63-9557-4857-B4CC-91F3E12B1AC1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27EED-6FAA-4CD4-B402-9F6724BF1526}">
  <sheetPr codeName="Sheet9">
    <outlinePr summaryBelow="0"/>
  </sheetPr>
  <dimension ref="A1:O72"/>
  <sheetViews>
    <sheetView showGridLines="0" workbookViewId="0">
      <pane ySplit="9" topLeftCell="A10" activePane="bottomLeft" state="frozen"/>
      <selection pane="bottomLeft" activeCell="A10" sqref="A10"/>
    </sheetView>
  </sheetViews>
  <sheetFormatPr defaultRowHeight="12" outlineLevelRow="1" x14ac:dyDescent="0.2"/>
  <cols>
    <col min="1" max="5" width="3.7109375" style="66" customWidth="1"/>
    <col min="6" max="6" width="13.28515625" style="66" bestFit="1" customWidth="1"/>
    <col min="7" max="7" width="22.140625" style="66" customWidth="1"/>
    <col min="8" max="8" width="10.7109375" style="66" customWidth="1"/>
    <col min="9" max="9" width="9.140625" style="66"/>
    <col min="10" max="14" width="10.7109375" style="66" customWidth="1"/>
    <col min="15" max="16384" width="9.140625" style="66"/>
  </cols>
  <sheetData>
    <row r="1" spans="1:15" ht="20.25" x14ac:dyDescent="0.3">
      <c r="A1" s="51" t="str">
        <f ca="1">IF(ISERROR(RIGHT(CELL("filename",A1),LEN(CELL("filename",A1))-FIND("]",CELL("filename",A1)))),
"",
RIGHT(CELL("filename",A1),LEN(CELL("filename",A1))-FIND("]",CELL("filename",A1))))</f>
        <v>COGS</v>
      </c>
      <c r="I1" s="71"/>
      <c r="J1" s="71"/>
    </row>
    <row r="2" spans="1:15" ht="18" x14ac:dyDescent="0.25">
      <c r="A2" s="52" t="str">
        <f ca="1">Model_Name</f>
        <v>Chapter 8 - SP Example Export Model.xlsx</v>
      </c>
    </row>
    <row r="3" spans="1:15" x14ac:dyDescent="0.2">
      <c r="A3" s="71" t="s">
        <v>1</v>
      </c>
      <c r="B3" s="71"/>
      <c r="C3" s="71"/>
      <c r="D3" s="71"/>
      <c r="E3" s="71"/>
    </row>
    <row r="4" spans="1:15" ht="14.25" x14ac:dyDescent="0.2">
      <c r="B4" s="66" t="s">
        <v>2</v>
      </c>
      <c r="F4" s="1">
        <f>Overall_Error_Check</f>
        <v>0</v>
      </c>
    </row>
    <row r="5" spans="1:15" x14ac:dyDescent="0.2">
      <c r="J5" s="45">
        <f ca="1">Timing!J5</f>
        <v>44012</v>
      </c>
      <c r="K5" s="45">
        <f ca="1">Timing!K5</f>
        <v>44104</v>
      </c>
      <c r="L5" s="45">
        <f ca="1">Timing!L5</f>
        <v>44196</v>
      </c>
      <c r="M5" s="45">
        <f ca="1">Timing!M5</f>
        <v>44286</v>
      </c>
      <c r="N5" s="45">
        <f ca="1">Timing!N5</f>
        <v>44377</v>
      </c>
    </row>
    <row r="6" spans="1:15" outlineLevel="1" x14ac:dyDescent="0.2">
      <c r="C6" s="66" t="str">
        <f>Timing!C6</f>
        <v>Start Date</v>
      </c>
      <c r="J6" s="44">
        <f ca="1">Timing!J6</f>
        <v>43978</v>
      </c>
      <c r="K6" s="44">
        <f ca="1">Timing!K6</f>
        <v>44013</v>
      </c>
      <c r="L6" s="44">
        <f ca="1">Timing!L6</f>
        <v>44105</v>
      </c>
      <c r="M6" s="44">
        <f ca="1">Timing!M6</f>
        <v>44197</v>
      </c>
      <c r="N6" s="44">
        <f ca="1">Timing!N6</f>
        <v>44287</v>
      </c>
    </row>
    <row r="7" spans="1:15" outlineLevel="1" x14ac:dyDescent="0.2">
      <c r="C7" s="66" t="str">
        <f>Timing!C7</f>
        <v>End Date</v>
      </c>
      <c r="J7" s="44">
        <f ca="1">Timing!J7</f>
        <v>44012</v>
      </c>
      <c r="K7" s="44">
        <f ca="1">Timing!K7</f>
        <v>44104</v>
      </c>
      <c r="L7" s="44">
        <f ca="1">Timing!L7</f>
        <v>44196</v>
      </c>
      <c r="M7" s="44">
        <f ca="1">Timing!M7</f>
        <v>44286</v>
      </c>
      <c r="N7" s="44">
        <f ca="1">Timing!N7</f>
        <v>44377</v>
      </c>
    </row>
    <row r="8" spans="1:15" outlineLevel="1" x14ac:dyDescent="0.2">
      <c r="C8" s="66" t="str">
        <f>Timing!C8</f>
        <v>Number of Days</v>
      </c>
      <c r="J8" s="39">
        <f ca="1">Timing!J8</f>
        <v>35</v>
      </c>
      <c r="K8" s="39">
        <f ca="1">Timing!K8</f>
        <v>92</v>
      </c>
      <c r="L8" s="39">
        <f ca="1">Timing!L8</f>
        <v>92</v>
      </c>
      <c r="M8" s="39">
        <f ca="1">Timing!M8</f>
        <v>90</v>
      </c>
      <c r="N8" s="39">
        <f ca="1">Timing!N8</f>
        <v>91</v>
      </c>
    </row>
    <row r="9" spans="1:15" outlineLevel="1" x14ac:dyDescent="0.2">
      <c r="C9" s="66" t="str">
        <f>Timing!C9</f>
        <v>Counter</v>
      </c>
      <c r="J9" s="39">
        <f>Timing!J9</f>
        <v>1</v>
      </c>
      <c r="K9" s="39">
        <f>Timing!K9</f>
        <v>2</v>
      </c>
      <c r="L9" s="39">
        <f>Timing!L9</f>
        <v>3</v>
      </c>
      <c r="M9" s="39">
        <f>Timing!M9</f>
        <v>4</v>
      </c>
      <c r="N9" s="39">
        <f>Timing!N9</f>
        <v>5</v>
      </c>
    </row>
    <row r="10" spans="1:15" x14ac:dyDescent="0.2">
      <c r="A10" s="65"/>
    </row>
    <row r="11" spans="1:15" ht="16.5" thickBot="1" x14ac:dyDescent="0.3">
      <c r="B11" s="53">
        <f>MAX($B$10:$B10)+1</f>
        <v>1</v>
      </c>
      <c r="C11" s="47" t="str">
        <f ca="1">A1</f>
        <v>COGS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ht="12.75" thickTop="1" x14ac:dyDescent="0.2"/>
    <row r="13" spans="1:15" ht="16.5" x14ac:dyDescent="0.25">
      <c r="C13" s="4" t="s">
        <v>100</v>
      </c>
    </row>
    <row r="15" spans="1:15" ht="15" x14ac:dyDescent="0.25">
      <c r="D15" s="5" t="s">
        <v>101</v>
      </c>
    </row>
    <row r="69" spans="6:14" x14ac:dyDescent="0.2">
      <c r="F69" s="66" t="s">
        <v>106</v>
      </c>
      <c r="G69" s="37" t="s">
        <v>105</v>
      </c>
      <c r="J69" s="40">
        <v>54</v>
      </c>
      <c r="K69" s="40">
        <v>560</v>
      </c>
      <c r="L69" s="40">
        <v>447</v>
      </c>
      <c r="M69" s="40">
        <v>434</v>
      </c>
      <c r="N69" s="40">
        <v>165</v>
      </c>
    </row>
    <row r="70" spans="6:14" x14ac:dyDescent="0.2">
      <c r="F70" s="66" t="s">
        <v>107</v>
      </c>
      <c r="G70" s="37" t="s">
        <v>105</v>
      </c>
      <c r="J70" s="40">
        <v>393</v>
      </c>
      <c r="K70" s="40">
        <v>457</v>
      </c>
      <c r="L70" s="40">
        <v>484</v>
      </c>
      <c r="M70" s="40">
        <v>329</v>
      </c>
      <c r="N70" s="40">
        <v>95</v>
      </c>
    </row>
    <row r="71" spans="6:14" x14ac:dyDescent="0.2">
      <c r="F71" s="66" t="s">
        <v>108</v>
      </c>
      <c r="G71" s="37" t="s">
        <v>105</v>
      </c>
      <c r="J71" s="40">
        <v>180</v>
      </c>
      <c r="K71" s="40">
        <v>471</v>
      </c>
      <c r="L71" s="40">
        <v>519</v>
      </c>
      <c r="M71" s="40">
        <v>430</v>
      </c>
      <c r="N71" s="40">
        <v>75</v>
      </c>
    </row>
    <row r="72" spans="6:14" x14ac:dyDescent="0.2">
      <c r="G72" s="37" t="s">
        <v>105</v>
      </c>
      <c r="J72" s="67">
        <f>SUM(J69:J71)</f>
        <v>627</v>
      </c>
      <c r="K72" s="67">
        <f>SUM(K69:K71)</f>
        <v>1488</v>
      </c>
      <c r="L72" s="67">
        <f>SUM(L69:L71)</f>
        <v>1450</v>
      </c>
      <c r="M72" s="67">
        <f>SUM(M69:M71)</f>
        <v>1193</v>
      </c>
      <c r="N72" s="67">
        <f>SUM(N69:N71)</f>
        <v>335</v>
      </c>
    </row>
  </sheetData>
  <mergeCells count="2">
    <mergeCell ref="I1:J1"/>
    <mergeCell ref="A3:E3"/>
  </mergeCells>
  <conditionalFormatting sqref="F4">
    <cfRule type="cellIs" dxfId="10" priority="1" operator="notEqual">
      <formula>0</formula>
    </cfRule>
  </conditionalFormatting>
  <hyperlinks>
    <hyperlink ref="F4" location="Overall_Error_Check" tooltip="Go to Overall Error Check" display="Overall_Error_Check" xr:uid="{BEA69ACD-B475-4A32-A47B-F53879D71F02}"/>
    <hyperlink ref="A3:E3" location="HL_Navigator" tooltip="Go to Navigator (Table of Contents)" display="Navigator" xr:uid="{5116328F-D039-4818-AE8A-D0C05A8673CF}"/>
    <hyperlink ref="A3" location="HL_Navigator" display="Navigator" xr:uid="{274CD5B8-CFFC-4179-A557-06FF82F69465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7E58A-6EFE-40F4-8F20-3E91459FA725}">
  <sheetPr codeName="Sheet10">
    <outlinePr summaryBelow="0"/>
  </sheetPr>
  <dimension ref="A1:O125"/>
  <sheetViews>
    <sheetView showGridLines="0" workbookViewId="0">
      <pane ySplit="9" topLeftCell="A10" activePane="bottomLeft" state="frozen"/>
      <selection pane="bottomLeft" activeCell="A10" sqref="A10"/>
    </sheetView>
  </sheetViews>
  <sheetFormatPr defaultRowHeight="12" outlineLevelRow="1" x14ac:dyDescent="0.2"/>
  <cols>
    <col min="1" max="5" width="3.7109375" style="66" customWidth="1"/>
    <col min="6" max="6" width="9.140625" style="66"/>
    <col min="7" max="7" width="22.140625" style="66" customWidth="1"/>
    <col min="8" max="8" width="10.7109375" style="66" customWidth="1"/>
    <col min="9" max="9" width="9.140625" style="66"/>
    <col min="10" max="14" width="10.7109375" style="66" customWidth="1"/>
    <col min="15" max="16384" width="9.140625" style="66"/>
  </cols>
  <sheetData>
    <row r="1" spans="1:15" ht="20.25" x14ac:dyDescent="0.3">
      <c r="A1" s="51" t="str">
        <f ca="1">IF(ISERROR(RIGHT(CELL("filename",A1),LEN(CELL("filename",A1))-FIND("]",CELL("filename",A1)))),
"",
RIGHT(CELL("filename",A1),LEN(CELL("filename",A1))-FIND("]",CELL("filename",A1))))</f>
        <v>Capex</v>
      </c>
      <c r="I1" s="71"/>
      <c r="J1" s="71"/>
    </row>
    <row r="2" spans="1:15" ht="18" x14ac:dyDescent="0.25">
      <c r="A2" s="52" t="str">
        <f ca="1">Model_Name</f>
        <v>Chapter 8 - SP Example Export Model.xlsx</v>
      </c>
    </row>
    <row r="3" spans="1:15" x14ac:dyDescent="0.2">
      <c r="A3" s="71" t="s">
        <v>1</v>
      </c>
      <c r="B3" s="71"/>
      <c r="C3" s="71"/>
      <c r="D3" s="71"/>
      <c r="E3" s="71"/>
    </row>
    <row r="4" spans="1:15" ht="14.25" x14ac:dyDescent="0.2">
      <c r="B4" s="66" t="s">
        <v>2</v>
      </c>
      <c r="F4" s="1">
        <f>Overall_Error_Check</f>
        <v>0</v>
      </c>
    </row>
    <row r="5" spans="1:15" x14ac:dyDescent="0.2">
      <c r="J5" s="45">
        <f ca="1">Timing!J5</f>
        <v>44012</v>
      </c>
      <c r="K5" s="45">
        <f ca="1">Timing!K5</f>
        <v>44104</v>
      </c>
      <c r="L5" s="45">
        <f ca="1">Timing!L5</f>
        <v>44196</v>
      </c>
      <c r="M5" s="45">
        <f ca="1">Timing!M5</f>
        <v>44286</v>
      </c>
      <c r="N5" s="45">
        <f ca="1">Timing!N5</f>
        <v>44377</v>
      </c>
    </row>
    <row r="6" spans="1:15" outlineLevel="1" x14ac:dyDescent="0.2">
      <c r="C6" s="66" t="str">
        <f>Timing!C6</f>
        <v>Start Date</v>
      </c>
      <c r="J6" s="44">
        <f ca="1">Timing!J6</f>
        <v>43978</v>
      </c>
      <c r="K6" s="44">
        <f ca="1">Timing!K6</f>
        <v>44013</v>
      </c>
      <c r="L6" s="44">
        <f ca="1">Timing!L6</f>
        <v>44105</v>
      </c>
      <c r="M6" s="44">
        <f ca="1">Timing!M6</f>
        <v>44197</v>
      </c>
      <c r="N6" s="44">
        <f ca="1">Timing!N6</f>
        <v>44287</v>
      </c>
    </row>
    <row r="7" spans="1:15" outlineLevel="1" x14ac:dyDescent="0.2">
      <c r="C7" s="66" t="str">
        <f>Timing!C7</f>
        <v>End Date</v>
      </c>
      <c r="J7" s="44">
        <f ca="1">Timing!J7</f>
        <v>44012</v>
      </c>
      <c r="K7" s="44">
        <f ca="1">Timing!K7</f>
        <v>44104</v>
      </c>
      <c r="L7" s="44">
        <f ca="1">Timing!L7</f>
        <v>44196</v>
      </c>
      <c r="M7" s="44">
        <f ca="1">Timing!M7</f>
        <v>44286</v>
      </c>
      <c r="N7" s="44">
        <f ca="1">Timing!N7</f>
        <v>44377</v>
      </c>
    </row>
    <row r="8" spans="1:15" outlineLevel="1" x14ac:dyDescent="0.2">
      <c r="C8" s="66" t="str">
        <f>Timing!C8</f>
        <v>Number of Days</v>
      </c>
      <c r="J8" s="39">
        <f ca="1">Timing!J8</f>
        <v>35</v>
      </c>
      <c r="K8" s="39">
        <f ca="1">Timing!K8</f>
        <v>92</v>
      </c>
      <c r="L8" s="39">
        <f ca="1">Timing!L8</f>
        <v>92</v>
      </c>
      <c r="M8" s="39">
        <f ca="1">Timing!M8</f>
        <v>90</v>
      </c>
      <c r="N8" s="39">
        <f ca="1">Timing!N8</f>
        <v>91</v>
      </c>
    </row>
    <row r="9" spans="1:15" outlineLevel="1" x14ac:dyDescent="0.2">
      <c r="C9" s="66" t="str">
        <f>Timing!C9</f>
        <v>Counter</v>
      </c>
      <c r="J9" s="39">
        <f>Timing!J9</f>
        <v>1</v>
      </c>
      <c r="K9" s="39">
        <f>Timing!K9</f>
        <v>2</v>
      </c>
      <c r="L9" s="39">
        <f>Timing!L9</f>
        <v>3</v>
      </c>
      <c r="M9" s="39">
        <f>Timing!M9</f>
        <v>4</v>
      </c>
      <c r="N9" s="39">
        <f>Timing!N9</f>
        <v>5</v>
      </c>
    </row>
    <row r="10" spans="1:15" x14ac:dyDescent="0.2">
      <c r="A10" s="65"/>
    </row>
    <row r="11" spans="1:15" ht="16.5" thickBot="1" x14ac:dyDescent="0.3">
      <c r="B11" s="53">
        <f>MAX($B$10:$B10)+1</f>
        <v>1</v>
      </c>
      <c r="C11" s="47" t="str">
        <f ca="1">A1</f>
        <v>Capex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ht="12.75" thickTop="1" x14ac:dyDescent="0.2"/>
    <row r="13" spans="1:15" ht="16.5" x14ac:dyDescent="0.25">
      <c r="C13" s="4" t="s">
        <v>100</v>
      </c>
    </row>
    <row r="15" spans="1:15" ht="15" x14ac:dyDescent="0.25">
      <c r="D15" s="5" t="s">
        <v>101</v>
      </c>
    </row>
    <row r="121" spans="6:14" x14ac:dyDescent="0.2">
      <c r="F121" s="66" t="s">
        <v>109</v>
      </c>
      <c r="G121" s="37" t="s">
        <v>105</v>
      </c>
      <c r="J121" s="40">
        <v>549</v>
      </c>
      <c r="K121" s="40">
        <v>383</v>
      </c>
      <c r="L121" s="40">
        <v>596</v>
      </c>
      <c r="M121" s="40">
        <v>638</v>
      </c>
      <c r="N121" s="40">
        <v>655</v>
      </c>
    </row>
    <row r="122" spans="6:14" x14ac:dyDescent="0.2">
      <c r="F122" s="66" t="s">
        <v>110</v>
      </c>
      <c r="G122" s="37" t="s">
        <v>105</v>
      </c>
      <c r="J122" s="40">
        <v>556</v>
      </c>
      <c r="K122" s="40">
        <v>321</v>
      </c>
      <c r="L122" s="40">
        <v>434</v>
      </c>
      <c r="M122" s="40">
        <v>537</v>
      </c>
      <c r="N122" s="40">
        <v>248</v>
      </c>
    </row>
    <row r="123" spans="6:14" x14ac:dyDescent="0.2">
      <c r="F123" s="66" t="s">
        <v>112</v>
      </c>
      <c r="G123" s="37" t="s">
        <v>105</v>
      </c>
      <c r="J123" s="40">
        <v>299</v>
      </c>
      <c r="K123" s="40">
        <v>172</v>
      </c>
      <c r="L123" s="40">
        <v>537</v>
      </c>
      <c r="M123" s="40">
        <v>445</v>
      </c>
      <c r="N123" s="40">
        <v>558</v>
      </c>
    </row>
    <row r="124" spans="6:14" x14ac:dyDescent="0.2">
      <c r="F124" s="66" t="s">
        <v>111</v>
      </c>
      <c r="G124" s="37" t="s">
        <v>105</v>
      </c>
      <c r="J124" s="40">
        <v>551</v>
      </c>
      <c r="K124" s="40">
        <v>143</v>
      </c>
      <c r="L124" s="40">
        <v>337</v>
      </c>
      <c r="M124" s="40">
        <v>189</v>
      </c>
      <c r="N124" s="40">
        <v>460</v>
      </c>
    </row>
    <row r="125" spans="6:14" x14ac:dyDescent="0.2">
      <c r="G125" s="37" t="s">
        <v>105</v>
      </c>
      <c r="J125" s="67">
        <f>SUM(J121:J124)</f>
        <v>1955</v>
      </c>
      <c r="K125" s="67">
        <f>SUM(K122:K124)</f>
        <v>636</v>
      </c>
      <c r="L125" s="67">
        <f>SUM(L122:L124)</f>
        <v>1308</v>
      </c>
      <c r="M125" s="67">
        <f>SUM(M122:M124)</f>
        <v>1171</v>
      </c>
      <c r="N125" s="67">
        <f>SUM(N122:N124)</f>
        <v>1266</v>
      </c>
    </row>
  </sheetData>
  <mergeCells count="2">
    <mergeCell ref="I1:J1"/>
    <mergeCell ref="A3:E3"/>
  </mergeCells>
  <conditionalFormatting sqref="F4">
    <cfRule type="cellIs" dxfId="9" priority="1" operator="notEqual">
      <formula>0</formula>
    </cfRule>
  </conditionalFormatting>
  <hyperlinks>
    <hyperlink ref="F4" location="Overall_Error_Check" tooltip="Go to Overall Error Check" display="Overall_Error_Check" xr:uid="{3B69C7A6-ACA9-48CD-8A12-6173F18A840C}"/>
    <hyperlink ref="A3:E3" location="HL_Navigator" tooltip="Go to Navigator (Table of Contents)" display="Navigator" xr:uid="{B2015FE2-A92F-4C2D-A004-8D06F5C1C59E}"/>
    <hyperlink ref="A3" location="HL_Navigator" display="Navigator" xr:uid="{17F34719-82FF-414F-9A50-32CC009E0C44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0455A-97DA-42C7-AA11-0E09C2140853}">
  <sheetPr codeName="Sheet11">
    <outlinePr summaryBelow="0"/>
  </sheetPr>
  <dimension ref="A1:P45"/>
  <sheetViews>
    <sheetView showGridLines="0" zoomScale="90" zoomScaleNormal="90" workbookViewId="0">
      <pane ySplit="9" topLeftCell="A10" activePane="bottomLeft" state="frozen"/>
      <selection pane="bottomLeft" activeCell="A10" sqref="A10"/>
    </sheetView>
  </sheetViews>
  <sheetFormatPr defaultRowHeight="12" outlineLevelRow="1" x14ac:dyDescent="0.2"/>
  <cols>
    <col min="1" max="5" width="3.7109375" style="66" customWidth="1"/>
    <col min="6" max="6" width="18.140625" style="66" bestFit="1" customWidth="1"/>
    <col min="7" max="7" width="8" style="66" customWidth="1"/>
    <col min="8" max="9" width="3" style="66" customWidth="1"/>
    <col min="10" max="14" width="10.7109375" style="66" customWidth="1"/>
    <col min="15" max="15" width="9.140625" style="66"/>
    <col min="16" max="16" width="14" style="66" bestFit="1" customWidth="1"/>
    <col min="17" max="16384" width="9.140625" style="66"/>
  </cols>
  <sheetData>
    <row r="1" spans="1:15" ht="20.25" x14ac:dyDescent="0.3">
      <c r="A1" s="51" t="str">
        <f ca="1">IF(ISERROR(RIGHT(CELL("filename",A1),LEN(CELL("filename",A1))-FIND("]",CELL("filename",A1)))),
"",
RIGHT(CELL("filename",A1),LEN(CELL("filename",A1))-FIND("]",CELL("filename",A1))))</f>
        <v>Export Sheet</v>
      </c>
      <c r="I1" s="71"/>
      <c r="J1" s="71"/>
    </row>
    <row r="2" spans="1:15" ht="18" x14ac:dyDescent="0.25">
      <c r="A2" s="52" t="str">
        <f ca="1">Model_Name</f>
        <v>Chapter 8 - SP Example Export Model.xlsx</v>
      </c>
    </row>
    <row r="3" spans="1:15" x14ac:dyDescent="0.2">
      <c r="A3" s="69" t="s">
        <v>1</v>
      </c>
    </row>
    <row r="4" spans="1:15" ht="14.25" x14ac:dyDescent="0.2">
      <c r="B4" s="66" t="s">
        <v>2</v>
      </c>
      <c r="G4" s="1">
        <f>Overall_Error_Check</f>
        <v>0</v>
      </c>
    </row>
    <row r="5" spans="1:15" x14ac:dyDescent="0.2">
      <c r="J5" s="45">
        <f ca="1">Timing!J5</f>
        <v>44012</v>
      </c>
      <c r="K5" s="45">
        <f ca="1">Timing!K5</f>
        <v>44104</v>
      </c>
      <c r="L5" s="45">
        <f ca="1">Timing!L5</f>
        <v>44196</v>
      </c>
      <c r="M5" s="45">
        <f ca="1">Timing!M5</f>
        <v>44286</v>
      </c>
      <c r="N5" s="45">
        <f ca="1">Timing!N5</f>
        <v>44377</v>
      </c>
    </row>
    <row r="6" spans="1:15" outlineLevel="1" x14ac:dyDescent="0.2">
      <c r="C6" s="66" t="str">
        <f>Timing!C6</f>
        <v>Start Date</v>
      </c>
      <c r="J6" s="44">
        <f ca="1">Timing!J6</f>
        <v>43978</v>
      </c>
      <c r="K6" s="44">
        <f ca="1">Timing!K6</f>
        <v>44013</v>
      </c>
      <c r="L6" s="44">
        <f ca="1">Timing!L6</f>
        <v>44105</v>
      </c>
      <c r="M6" s="44">
        <f ca="1">Timing!M6</f>
        <v>44197</v>
      </c>
      <c r="N6" s="44">
        <f ca="1">Timing!N6</f>
        <v>44287</v>
      </c>
    </row>
    <row r="7" spans="1:15" outlineLevel="1" x14ac:dyDescent="0.2">
      <c r="C7" s="66" t="str">
        <f>Timing!C7</f>
        <v>End Date</v>
      </c>
      <c r="J7" s="44">
        <f ca="1">Timing!J7</f>
        <v>44012</v>
      </c>
      <c r="K7" s="44">
        <f ca="1">Timing!K7</f>
        <v>44104</v>
      </c>
      <c r="L7" s="44">
        <f ca="1">Timing!L7</f>
        <v>44196</v>
      </c>
      <c r="M7" s="44">
        <f ca="1">Timing!M7</f>
        <v>44286</v>
      </c>
      <c r="N7" s="44">
        <f ca="1">Timing!N7</f>
        <v>44377</v>
      </c>
    </row>
    <row r="8" spans="1:15" outlineLevel="1" x14ac:dyDescent="0.2">
      <c r="C8" s="66" t="str">
        <f>Timing!C8</f>
        <v>Number of Days</v>
      </c>
      <c r="J8" s="39">
        <f ca="1">Timing!J8</f>
        <v>35</v>
      </c>
      <c r="K8" s="39">
        <f ca="1">Timing!K8</f>
        <v>92</v>
      </c>
      <c r="L8" s="39">
        <f ca="1">Timing!L8</f>
        <v>92</v>
      </c>
      <c r="M8" s="39">
        <f ca="1">Timing!M8</f>
        <v>90</v>
      </c>
      <c r="N8" s="39">
        <f ca="1">Timing!N8</f>
        <v>91</v>
      </c>
    </row>
    <row r="9" spans="1:15" outlineLevel="1" x14ac:dyDescent="0.2">
      <c r="C9" s="66" t="str">
        <f>Timing!C9</f>
        <v>Counter</v>
      </c>
      <c r="J9" s="39">
        <f>Timing!J9</f>
        <v>1</v>
      </c>
      <c r="K9" s="39">
        <f>Timing!K9</f>
        <v>2</v>
      </c>
      <c r="L9" s="39">
        <f>Timing!L9</f>
        <v>3</v>
      </c>
      <c r="M9" s="39">
        <f>Timing!M9</f>
        <v>4</v>
      </c>
      <c r="N9" s="39">
        <f>Timing!N9</f>
        <v>5</v>
      </c>
    </row>
    <row r="10" spans="1:15" x14ac:dyDescent="0.2">
      <c r="A10" s="65"/>
    </row>
    <row r="11" spans="1:15" ht="16.5" thickBot="1" x14ac:dyDescent="0.3">
      <c r="B11" s="53">
        <f>MAX($B$10:$B10)+1</f>
        <v>1</v>
      </c>
      <c r="C11" s="47" t="str">
        <f ca="1">Revenues!C11</f>
        <v>Revenues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ht="12.75" thickTop="1" x14ac:dyDescent="0.2"/>
    <row r="13" spans="1:15" ht="16.5" x14ac:dyDescent="0.25">
      <c r="C13" s="4" t="s">
        <v>113</v>
      </c>
    </row>
    <row r="15" spans="1:15" ht="15" x14ac:dyDescent="0.25">
      <c r="D15" s="5" t="s">
        <v>114</v>
      </c>
    </row>
    <row r="17" spans="2:16" x14ac:dyDescent="0.2">
      <c r="F17" s="66" t="str">
        <f>Revenues!F25</f>
        <v>Guns</v>
      </c>
      <c r="G17" s="37" t="str">
        <f>Revenues!G25</f>
        <v>$'000</v>
      </c>
      <c r="J17" s="40">
        <f>Revenues!J25</f>
        <v>183</v>
      </c>
      <c r="K17" s="40">
        <f>Revenues!K25</f>
        <v>780</v>
      </c>
      <c r="L17" s="40">
        <f>Revenues!L25</f>
        <v>866</v>
      </c>
      <c r="M17" s="40">
        <f>Revenues!M25</f>
        <v>355</v>
      </c>
      <c r="N17" s="40">
        <f>Revenues!N25</f>
        <v>797</v>
      </c>
      <c r="P17" s="68"/>
    </row>
    <row r="18" spans="2:16" x14ac:dyDescent="0.2">
      <c r="F18" s="66" t="str">
        <f>Revenues!F26</f>
        <v>Drugs</v>
      </c>
      <c r="G18" s="37" t="str">
        <f>Revenues!G26</f>
        <v>$'000</v>
      </c>
      <c r="J18" s="40">
        <f>Revenues!J26</f>
        <v>685</v>
      </c>
      <c r="K18" s="40">
        <f>Revenues!K26</f>
        <v>131</v>
      </c>
      <c r="L18" s="40">
        <f>Revenues!L26</f>
        <v>998</v>
      </c>
      <c r="M18" s="40">
        <f>Revenues!M26</f>
        <v>203</v>
      </c>
      <c r="N18" s="40">
        <f>Revenues!N26</f>
        <v>333</v>
      </c>
      <c r="P18" s="68"/>
    </row>
    <row r="19" spans="2:16" x14ac:dyDescent="0.2">
      <c r="F19" s="66" t="str">
        <f>Revenues!F27</f>
        <v>Roses</v>
      </c>
      <c r="G19" s="37" t="str">
        <f>Revenues!G27</f>
        <v>$'000</v>
      </c>
      <c r="J19" s="40">
        <f>Revenues!J27</f>
        <v>514</v>
      </c>
      <c r="K19" s="40">
        <f>Revenues!K27</f>
        <v>452</v>
      </c>
      <c r="L19" s="40">
        <f>Revenues!L27</f>
        <v>368</v>
      </c>
      <c r="M19" s="40">
        <f>Revenues!M27</f>
        <v>897</v>
      </c>
      <c r="N19" s="40">
        <f>Revenues!N27</f>
        <v>418</v>
      </c>
      <c r="P19" s="68"/>
    </row>
    <row r="20" spans="2:16" x14ac:dyDescent="0.2">
      <c r="G20" s="37" t="str">
        <f>Revenues!G28</f>
        <v>$'000</v>
      </c>
      <c r="J20" s="67">
        <f>SUM(J17:J19)</f>
        <v>1382</v>
      </c>
      <c r="K20" s="67">
        <f t="shared" ref="K20:N20" si="0">SUM(K17:K19)</f>
        <v>1363</v>
      </c>
      <c r="L20" s="67">
        <f t="shared" si="0"/>
        <v>2232</v>
      </c>
      <c r="M20" s="67">
        <f t="shared" si="0"/>
        <v>1455</v>
      </c>
      <c r="N20" s="67">
        <f t="shared" si="0"/>
        <v>1548</v>
      </c>
      <c r="P20" s="68"/>
    </row>
    <row r="23" spans="2:16" ht="16.5" thickBot="1" x14ac:dyDescent="0.3">
      <c r="B23" s="53">
        <f>MAX($B$10:$B22)+1</f>
        <v>2</v>
      </c>
      <c r="C23" s="47" t="str">
        <f ca="1">COGS!A1</f>
        <v>COGS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2:16" ht="12.75" thickTop="1" x14ac:dyDescent="0.2"/>
    <row r="25" spans="2:16" ht="16.5" x14ac:dyDescent="0.25">
      <c r="C25" s="4" t="s">
        <v>113</v>
      </c>
    </row>
    <row r="27" spans="2:16" ht="15" x14ac:dyDescent="0.25">
      <c r="D27" s="5" t="s">
        <v>115</v>
      </c>
    </row>
    <row r="29" spans="2:16" x14ac:dyDescent="0.2">
      <c r="F29" s="66" t="str">
        <f>COGS!F69</f>
        <v>Direct Materials</v>
      </c>
      <c r="G29" s="37" t="str">
        <f>COGS!G69</f>
        <v>$'000</v>
      </c>
      <c r="J29" s="40">
        <f>COGS!J69</f>
        <v>54</v>
      </c>
      <c r="K29" s="40">
        <f>COGS!K69</f>
        <v>560</v>
      </c>
      <c r="L29" s="40">
        <f>COGS!L69</f>
        <v>447</v>
      </c>
      <c r="M29" s="40">
        <f>COGS!M69</f>
        <v>434</v>
      </c>
      <c r="N29" s="40">
        <f>COGS!N69</f>
        <v>165</v>
      </c>
      <c r="P29" s="68"/>
    </row>
    <row r="30" spans="2:16" x14ac:dyDescent="0.2">
      <c r="F30" s="66" t="str">
        <f>COGS!F70</f>
        <v>Direct Labour</v>
      </c>
      <c r="G30" s="37" t="str">
        <f>COGS!G70</f>
        <v>$'000</v>
      </c>
      <c r="J30" s="40">
        <f>COGS!J70</f>
        <v>393</v>
      </c>
      <c r="K30" s="40">
        <f>COGS!K70</f>
        <v>457</v>
      </c>
      <c r="L30" s="40">
        <f>COGS!L70</f>
        <v>484</v>
      </c>
      <c r="M30" s="40">
        <f>COGS!M70</f>
        <v>329</v>
      </c>
      <c r="N30" s="40">
        <f>COGS!N70</f>
        <v>95</v>
      </c>
      <c r="P30" s="68"/>
    </row>
    <row r="31" spans="2:16" x14ac:dyDescent="0.2">
      <c r="F31" s="66" t="str">
        <f>COGS!F71</f>
        <v>Other</v>
      </c>
      <c r="G31" s="37" t="str">
        <f>COGS!G71</f>
        <v>$'000</v>
      </c>
      <c r="J31" s="40">
        <f>COGS!J71</f>
        <v>180</v>
      </c>
      <c r="K31" s="40">
        <f>COGS!K71</f>
        <v>471</v>
      </c>
      <c r="L31" s="40">
        <f>COGS!L71</f>
        <v>519</v>
      </c>
      <c r="M31" s="40">
        <f>COGS!M71</f>
        <v>430</v>
      </c>
      <c r="N31" s="40">
        <f>COGS!N71</f>
        <v>75</v>
      </c>
      <c r="P31" s="68"/>
    </row>
    <row r="32" spans="2:16" x14ac:dyDescent="0.2">
      <c r="G32" s="37" t="str">
        <f>COGS!G72</f>
        <v>$'000</v>
      </c>
      <c r="J32" s="67">
        <f>SUM(J29:J31)</f>
        <v>627</v>
      </c>
      <c r="K32" s="67">
        <f t="shared" ref="K32" si="1">SUM(K29:K31)</f>
        <v>1488</v>
      </c>
      <c r="L32" s="67">
        <f t="shared" ref="L32" si="2">SUM(L29:L31)</f>
        <v>1450</v>
      </c>
      <c r="M32" s="67">
        <f t="shared" ref="M32" si="3">SUM(M29:M31)</f>
        <v>1193</v>
      </c>
      <c r="N32" s="67">
        <f t="shared" ref="N32" si="4">SUM(N29:N31)</f>
        <v>335</v>
      </c>
      <c r="P32" s="68"/>
    </row>
    <row r="35" spans="2:16" ht="16.5" thickBot="1" x14ac:dyDescent="0.3">
      <c r="B35" s="53">
        <f>MAX($B$10:$B34)+1</f>
        <v>3</v>
      </c>
      <c r="C35" s="47" t="str">
        <f ca="1">Capex!A1</f>
        <v>Capex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2:16" ht="12.75" thickTop="1" x14ac:dyDescent="0.2"/>
    <row r="37" spans="2:16" ht="16.5" x14ac:dyDescent="0.25">
      <c r="C37" s="4" t="s">
        <v>113</v>
      </c>
    </row>
    <row r="39" spans="2:16" ht="15" x14ac:dyDescent="0.25">
      <c r="D39" s="5" t="s">
        <v>116</v>
      </c>
    </row>
    <row r="41" spans="2:16" x14ac:dyDescent="0.2">
      <c r="F41" s="66" t="str">
        <f>Capex!F121</f>
        <v>Office Furniture</v>
      </c>
      <c r="G41" s="37" t="str">
        <f>Capex!G121</f>
        <v>$'000</v>
      </c>
      <c r="J41" s="40">
        <f>Capex!J121</f>
        <v>549</v>
      </c>
      <c r="K41" s="40">
        <f>Capex!K121</f>
        <v>383</v>
      </c>
      <c r="L41" s="40">
        <f>Capex!L121</f>
        <v>596</v>
      </c>
      <c r="M41" s="40">
        <f>Capex!M121</f>
        <v>638</v>
      </c>
      <c r="N41" s="40">
        <f>Capex!N121</f>
        <v>655</v>
      </c>
      <c r="P41" s="68"/>
    </row>
    <row r="42" spans="2:16" x14ac:dyDescent="0.2">
      <c r="F42" s="66" t="str">
        <f>Capex!F122</f>
        <v>Laptops</v>
      </c>
      <c r="G42" s="37" t="str">
        <f>Capex!G122</f>
        <v>$'000</v>
      </c>
      <c r="J42" s="40">
        <f>Capex!J122</f>
        <v>556</v>
      </c>
      <c r="K42" s="40">
        <f>Capex!K122</f>
        <v>321</v>
      </c>
      <c r="L42" s="40">
        <f>Capex!L122</f>
        <v>434</v>
      </c>
      <c r="M42" s="40">
        <f>Capex!M122</f>
        <v>537</v>
      </c>
      <c r="N42" s="40">
        <f>Capex!N122</f>
        <v>248</v>
      </c>
      <c r="P42" s="68"/>
    </row>
    <row r="43" spans="2:16" x14ac:dyDescent="0.2">
      <c r="F43" s="66" t="str">
        <f>Capex!F123</f>
        <v>All Terrain Vehicles</v>
      </c>
      <c r="G43" s="37" t="str">
        <f>Capex!G123</f>
        <v>$'000</v>
      </c>
      <c r="J43" s="40">
        <f>Capex!J123</f>
        <v>299</v>
      </c>
      <c r="K43" s="40">
        <f>Capex!K123</f>
        <v>172</v>
      </c>
      <c r="L43" s="40">
        <f>Capex!L123</f>
        <v>537</v>
      </c>
      <c r="M43" s="40">
        <f>Capex!M123</f>
        <v>445</v>
      </c>
      <c r="N43" s="40">
        <f>Capex!N123</f>
        <v>558</v>
      </c>
      <c r="P43" s="68"/>
    </row>
    <row r="44" spans="2:16" x14ac:dyDescent="0.2">
      <c r="F44" s="66" t="str">
        <f>Capex!F124</f>
        <v>Bullet Proof Shielding</v>
      </c>
      <c r="G44" s="37" t="str">
        <f>Capex!G124</f>
        <v>$'000</v>
      </c>
      <c r="J44" s="40">
        <f>Capex!J124</f>
        <v>551</v>
      </c>
      <c r="K44" s="40">
        <f>Capex!K124</f>
        <v>143</v>
      </c>
      <c r="L44" s="40">
        <f>Capex!L124</f>
        <v>337</v>
      </c>
      <c r="M44" s="40">
        <f>Capex!M124</f>
        <v>189</v>
      </c>
      <c r="N44" s="40">
        <f>Capex!N124</f>
        <v>460</v>
      </c>
      <c r="P44" s="68"/>
    </row>
    <row r="45" spans="2:16" x14ac:dyDescent="0.2">
      <c r="G45" s="37" t="str">
        <f>Capex!G125</f>
        <v>$'000</v>
      </c>
      <c r="J45" s="67">
        <f>SUM(J41:J44)</f>
        <v>1955</v>
      </c>
      <c r="K45" s="67">
        <f t="shared" ref="K45" si="5">SUM(K41:K44)</f>
        <v>1019</v>
      </c>
      <c r="L45" s="67">
        <f t="shared" ref="L45" si="6">SUM(L41:L44)</f>
        <v>1904</v>
      </c>
      <c r="M45" s="67">
        <f t="shared" ref="M45" si="7">SUM(M41:M44)</f>
        <v>1809</v>
      </c>
      <c r="N45" s="67">
        <f t="shared" ref="N45" si="8">SUM(N41:N44)</f>
        <v>1921</v>
      </c>
      <c r="P45" s="68"/>
    </row>
  </sheetData>
  <mergeCells count="1">
    <mergeCell ref="I1:J1"/>
  </mergeCells>
  <conditionalFormatting sqref="G4">
    <cfRule type="cellIs" dxfId="8" priority="1" operator="notEqual">
      <formula>0</formula>
    </cfRule>
  </conditionalFormatting>
  <hyperlinks>
    <hyperlink ref="G4" location="Overall_Error_Check" tooltip="Go to Overall Error Check" display="Overall_Error_Check" xr:uid="{2D31074C-21CE-4779-8015-26471EE0172E}"/>
    <hyperlink ref="A3" location="HL_Navigator" display="Navigator" xr:uid="{752C008F-FAE9-468D-9944-3EDB5A0A5F0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31</vt:i4>
      </vt:variant>
    </vt:vector>
  </HeadingPairs>
  <TitlesOfParts>
    <vt:vector size="44" baseType="lpstr">
      <vt:lpstr>Cover</vt:lpstr>
      <vt:lpstr>Navigator</vt:lpstr>
      <vt:lpstr>Style Guide</vt:lpstr>
      <vt:lpstr>Model Parameters</vt:lpstr>
      <vt:lpstr>Timing</vt:lpstr>
      <vt:lpstr>Revenues</vt:lpstr>
      <vt:lpstr>COGS</vt:lpstr>
      <vt:lpstr>Capex</vt:lpstr>
      <vt:lpstr>Export Sheet</vt:lpstr>
      <vt:lpstr>Export Sheet (2)</vt:lpstr>
      <vt:lpstr>Error Checks</vt:lpstr>
      <vt:lpstr>Template</vt:lpstr>
      <vt:lpstr>Change Log</vt:lpstr>
      <vt:lpstr>Client_Name</vt:lpstr>
      <vt:lpstr>Days_in_Year</vt:lpstr>
      <vt:lpstr>Example_Reporting_Month</vt:lpstr>
      <vt:lpstr>HL_1</vt:lpstr>
      <vt:lpstr>HL_10</vt:lpstr>
      <vt:lpstr>HL_11</vt:lpstr>
      <vt:lpstr>HL_12</vt:lpstr>
      <vt:lpstr>HL_13</vt:lpstr>
      <vt:lpstr>HL_3</vt:lpstr>
      <vt:lpstr>HL_4</vt:lpstr>
      <vt:lpstr>HL_5</vt:lpstr>
      <vt:lpstr>HL_6</vt:lpstr>
      <vt:lpstr>HL_7</vt:lpstr>
      <vt:lpstr>HL_8</vt:lpstr>
      <vt:lpstr>HL_9</vt:lpstr>
      <vt:lpstr>HL_Model_Parameters</vt:lpstr>
      <vt:lpstr>HL_Navigator</vt:lpstr>
      <vt:lpstr>Model_Name</vt:lpstr>
      <vt:lpstr>Model_Start_Date</vt:lpstr>
      <vt:lpstr>Months_in_Half_Yr</vt:lpstr>
      <vt:lpstr>Months_in_Month</vt:lpstr>
      <vt:lpstr>Months_in_Quarter</vt:lpstr>
      <vt:lpstr>Months_in_Year</vt:lpstr>
      <vt:lpstr>Overall_Error_Check</vt:lpstr>
      <vt:lpstr>Periodicity</vt:lpstr>
      <vt:lpstr>Quarters_in_Year</vt:lpstr>
      <vt:lpstr>Reporting_Month_Factor</vt:lpstr>
      <vt:lpstr>Rounding_Accuracy</vt:lpstr>
      <vt:lpstr>Thousand</vt:lpstr>
      <vt:lpstr>Very_Large_Number</vt:lpstr>
      <vt:lpstr>Very_Small_Number</vt:lpstr>
    </vt:vector>
  </TitlesOfParts>
  <Company>SumProduct Pty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Tim Heng</cp:lastModifiedBy>
  <dcterms:created xsi:type="dcterms:W3CDTF">2012-10-20T20:39:47Z</dcterms:created>
  <dcterms:modified xsi:type="dcterms:W3CDTF">2020-05-26T17:25:17Z</dcterms:modified>
</cp:coreProperties>
</file>