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Chapter Forecasting\"/>
    </mc:Choice>
  </mc:AlternateContent>
  <xr:revisionPtr revIDLastSave="0" documentId="13_ncr:1_{8B2B8EE9-CB4B-4E6F-98EB-BA65BBCF7B8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Changing Forecast Periods" sheetId="11" r:id="rId5"/>
    <sheet name="Error Checks" sheetId="5" r:id="rId6"/>
    <sheet name="Change Log" sheetId="9" r:id="rId7"/>
  </sheets>
  <definedNames>
    <definedName name="Boolean">'Model Parameters'!$G$37</definedName>
    <definedName name="Client_Name">'Model Parameters'!$G$12</definedName>
    <definedName name="Currency">'Model Parameters'!$G$35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6">'Error Checks'!$A$3</definedName>
    <definedName name="HL_7">'Change Log'!$A$3</definedName>
    <definedName name="HL_8">'Change Log'!$A$3</definedName>
    <definedName name="HL_Model_Parameters">'Model Parameters'!$A$5</definedName>
    <definedName name="HL_Navigator">Navigator!$A$1</definedName>
    <definedName name="HL_Period_Check">'Changing Forecast Periods'!$H$28</definedName>
    <definedName name="HL_Reconciliation_Check">'Changing Forecast Periods'!$F$106</definedName>
    <definedName name="LU_Original_Forecast_Data">'Changing Forecast Periods'!$J$13:$X$13</definedName>
    <definedName name="LU_Periods">'Changing Forecast Periods'!$J$12:$X$12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Multiple">'Model Parameters'!$G$36</definedName>
    <definedName name="Number">'Model Parameters'!$G$34</definedName>
    <definedName name="Overall_Error_Check">'Error Checks'!$I$17</definedName>
    <definedName name="Percentage">'Model Parameters'!$G$38</definedName>
    <definedName name="Period_Factor">'Changing Forecast Periods'!$H$55</definedName>
    <definedName name="Quarters_in_Year">'Model Parameters'!$G$24</definedName>
    <definedName name="Rounding_Accuracy">'Model Parameters'!$G$26</definedName>
    <definedName name="Rounding_Adjustment">'Model Parameters'!$G$27</definedName>
    <definedName name="Thousand">'Model Parameters'!$G$32</definedName>
    <definedName name="Very_Large_Number">'Model Parameters'!$G$29</definedName>
    <definedName name="Very_Small_Number">'Model Parameters'!$G$30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11" l="1"/>
  <c r="E77" i="11"/>
  <c r="F11" i="9"/>
  <c r="D104" i="11"/>
  <c r="F73" i="11"/>
  <c r="F74" i="11"/>
  <c r="Y69" i="11"/>
  <c r="Y77" i="11"/>
  <c r="Y73" i="11"/>
  <c r="Y65" i="11"/>
  <c r="Y70" i="11"/>
  <c r="Y72" i="11"/>
  <c r="Y67" i="11"/>
  <c r="Y74" i="11"/>
  <c r="Y63" i="11"/>
  <c r="Y68" i="11"/>
  <c r="Y64" i="11"/>
  <c r="F72" i="11" l="1"/>
  <c r="F70" i="11"/>
  <c r="F69" i="11"/>
  <c r="F68" i="11"/>
  <c r="F67" i="11"/>
  <c r="F63" i="11"/>
  <c r="F65" i="11"/>
  <c r="F64" i="11"/>
  <c r="F62" i="11"/>
  <c r="E62" i="11"/>
  <c r="C58" i="11"/>
  <c r="F55" i="11"/>
  <c r="F53" i="11"/>
  <c r="H51" i="11"/>
  <c r="H50" i="11"/>
  <c r="E51" i="11"/>
  <c r="E50" i="11"/>
  <c r="F51" i="11"/>
  <c r="F50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J44" i="11"/>
  <c r="I43" i="11"/>
  <c r="F44" i="11"/>
  <c r="F43" i="11"/>
  <c r="E44" i="11"/>
  <c r="E43" i="11"/>
  <c r="D41" i="11"/>
  <c r="E28" i="11"/>
  <c r="E27" i="11"/>
  <c r="E34" i="11"/>
  <c r="E33" i="11"/>
  <c r="F34" i="11"/>
  <c r="J33" i="1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F33" i="11"/>
  <c r="D24" i="11"/>
  <c r="C8" i="11"/>
  <c r="C22" i="11"/>
  <c r="D31" i="11" s="1"/>
  <c r="H28" i="11"/>
  <c r="I12" i="5" s="1"/>
  <c r="F17" i="11"/>
  <c r="F16" i="11"/>
  <c r="F28" i="11"/>
  <c r="F27" i="11"/>
  <c r="I13" i="11"/>
  <c r="J12" i="11"/>
  <c r="F13" i="11"/>
  <c r="F12" i="11"/>
  <c r="B6" i="11"/>
  <c r="A1" i="11"/>
  <c r="I16" i="11"/>
  <c r="I17" i="11"/>
  <c r="K12" i="11" l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X62" i="11" s="1"/>
  <c r="G27" i="2"/>
  <c r="M112" i="11" s="1"/>
  <c r="I44" i="11"/>
  <c r="O43" i="11"/>
  <c r="M62" i="11"/>
  <c r="M63" i="11" s="1"/>
  <c r="Q62" i="11"/>
  <c r="Q63" i="11" s="1"/>
  <c r="J76" i="11"/>
  <c r="R76" i="11"/>
  <c r="V76" i="11"/>
  <c r="V43" i="11"/>
  <c r="J62" i="11"/>
  <c r="J63" i="11" s="1"/>
  <c r="N62" i="11"/>
  <c r="R62" i="11"/>
  <c r="R63" i="11" s="1"/>
  <c r="V62" i="11"/>
  <c r="V63" i="11" s="1"/>
  <c r="K76" i="11"/>
  <c r="O76" i="11"/>
  <c r="W76" i="11"/>
  <c r="W43" i="11"/>
  <c r="K43" i="11"/>
  <c r="N76" i="11"/>
  <c r="J43" i="11"/>
  <c r="M43" i="11"/>
  <c r="K62" i="11"/>
  <c r="K63" i="11" s="1"/>
  <c r="O62" i="11"/>
  <c r="O63" i="11" s="1"/>
  <c r="S62" i="11"/>
  <c r="S63" i="11" s="1"/>
  <c r="L76" i="11"/>
  <c r="P76" i="11"/>
  <c r="T76" i="11"/>
  <c r="X76" i="11"/>
  <c r="X43" i="11"/>
  <c r="P43" i="11"/>
  <c r="P62" i="11"/>
  <c r="P63" i="11" s="1"/>
  <c r="T62" i="11"/>
  <c r="T63" i="11" s="1"/>
  <c r="Q76" i="11"/>
  <c r="U76" i="11"/>
  <c r="X63" i="11"/>
  <c r="H53" i="11"/>
  <c r="N63" i="11"/>
  <c r="B20" i="11"/>
  <c r="B37" i="11" s="1"/>
  <c r="G17" i="11" a="1"/>
  <c r="G17" i="11" s="1"/>
  <c r="G51" i="11" s="1"/>
  <c r="G16" i="11" a="1"/>
  <c r="G16" i="11" s="1"/>
  <c r="G50" i="11" s="1"/>
  <c r="B6" i="9"/>
  <c r="A1" i="9"/>
  <c r="C6" i="9" s="1"/>
  <c r="J115" i="11" l="1"/>
  <c r="J111" i="11"/>
  <c r="P117" i="11"/>
  <c r="V110" i="11"/>
  <c r="T118" i="11"/>
  <c r="T123" i="11"/>
  <c r="R117" i="11"/>
  <c r="U62" i="11"/>
  <c r="U63" i="11" s="1"/>
  <c r="R123" i="11"/>
  <c r="T117" i="11"/>
  <c r="N109" i="11"/>
  <c r="R110" i="11"/>
  <c r="S43" i="11"/>
  <c r="J122" i="11"/>
  <c r="U115" i="11"/>
  <c r="J110" i="11"/>
  <c r="M115" i="11"/>
  <c r="L62" i="11"/>
  <c r="L63" i="11" s="1"/>
  <c r="Q43" i="11"/>
  <c r="N43" i="11"/>
  <c r="N121" i="11"/>
  <c r="W114" i="11"/>
  <c r="O121" i="11"/>
  <c r="L43" i="11"/>
  <c r="R43" i="11"/>
  <c r="L120" i="11"/>
  <c r="O114" i="11"/>
  <c r="K121" i="11"/>
  <c r="X118" i="11"/>
  <c r="U113" i="11"/>
  <c r="S113" i="11"/>
  <c r="V119" i="11"/>
  <c r="X123" i="11"/>
  <c r="K113" i="11"/>
  <c r="L123" i="11"/>
  <c r="L118" i="11"/>
  <c r="J123" i="11"/>
  <c r="R109" i="11"/>
  <c r="O118" i="11"/>
  <c r="O110" i="11"/>
  <c r="N120" i="11"/>
  <c r="P113" i="11"/>
  <c r="W123" i="11"/>
  <c r="Q116" i="11"/>
  <c r="P112" i="11"/>
  <c r="V115" i="11"/>
  <c r="R113" i="11"/>
  <c r="T112" i="11"/>
  <c r="M117" i="11"/>
  <c r="J117" i="11"/>
  <c r="P119" i="11"/>
  <c r="R112" i="11"/>
  <c r="Q119" i="11"/>
  <c r="K123" i="11"/>
  <c r="Q114" i="11"/>
  <c r="X114" i="11"/>
  <c r="M121" i="11"/>
  <c r="P122" i="11"/>
  <c r="N111" i="11"/>
  <c r="L110" i="11"/>
  <c r="P110" i="11"/>
  <c r="S116" i="11"/>
  <c r="J113" i="11"/>
  <c r="V118" i="11"/>
  <c r="X111" i="11"/>
  <c r="K118" i="11"/>
  <c r="Q122" i="11"/>
  <c r="M114" i="11"/>
  <c r="R115" i="11"/>
  <c r="P116" i="11"/>
  <c r="X122" i="11"/>
  <c r="Q121" i="11"/>
  <c r="Q113" i="11"/>
  <c r="V122" i="11"/>
  <c r="N116" i="11"/>
  <c r="P109" i="11"/>
  <c r="S112" i="11"/>
  <c r="W119" i="11"/>
  <c r="K111" i="11"/>
  <c r="X109" i="11"/>
  <c r="U112" i="11"/>
  <c r="P114" i="11"/>
  <c r="N115" i="11"/>
  <c r="V121" i="11"/>
  <c r="S120" i="11"/>
  <c r="W112" i="11"/>
  <c r="N122" i="11"/>
  <c r="X115" i="11"/>
  <c r="L109" i="11"/>
  <c r="K112" i="11"/>
  <c r="S119" i="11"/>
  <c r="U110" i="11"/>
  <c r="V116" i="11"/>
  <c r="K114" i="11"/>
  <c r="Q120" i="11"/>
  <c r="N113" i="11"/>
  <c r="X112" i="11"/>
  <c r="T120" i="11"/>
  <c r="O120" i="11"/>
  <c r="U111" i="11"/>
  <c r="P121" i="11"/>
  <c r="P115" i="11"/>
  <c r="J114" i="11"/>
  <c r="W110" i="11"/>
  <c r="W117" i="11"/>
  <c r="M110" i="11"/>
  <c r="V123" i="11"/>
  <c r="L112" i="11"/>
  <c r="V111" i="11"/>
  <c r="N117" i="11"/>
  <c r="U119" i="11"/>
  <c r="M111" i="11"/>
  <c r="L121" i="11"/>
  <c r="N114" i="11"/>
  <c r="O122" i="11"/>
  <c r="J120" i="11"/>
  <c r="S117" i="11"/>
  <c r="S109" i="11"/>
  <c r="R121" i="11"/>
  <c r="X110" i="11"/>
  <c r="T110" i="11"/>
  <c r="L116" i="11"/>
  <c r="M119" i="11"/>
  <c r="S110" i="11"/>
  <c r="V120" i="11"/>
  <c r="X113" i="11"/>
  <c r="K122" i="11"/>
  <c r="J116" i="11"/>
  <c r="K117" i="11"/>
  <c r="O109" i="11"/>
  <c r="T114" i="11"/>
  <c r="P120" i="11"/>
  <c r="X116" i="11"/>
  <c r="V113" i="11"/>
  <c r="U117" i="11"/>
  <c r="J121" i="11"/>
  <c r="T119" i="11"/>
  <c r="V112" i="11"/>
  <c r="K120" i="11"/>
  <c r="O123" i="11"/>
  <c r="M116" i="11"/>
  <c r="V117" i="11"/>
  <c r="N123" i="11"/>
  <c r="T122" i="11"/>
  <c r="R119" i="11"/>
  <c r="Q123" i="11"/>
  <c r="K116" i="11"/>
  <c r="U109" i="11"/>
  <c r="X121" i="11"/>
  <c r="R118" i="11"/>
  <c r="L115" i="11"/>
  <c r="T111" i="11"/>
  <c r="U123" i="11"/>
  <c r="Q117" i="11"/>
  <c r="K110" i="11"/>
  <c r="M122" i="11"/>
  <c r="U118" i="11"/>
  <c r="O115" i="11"/>
  <c r="W111" i="11"/>
  <c r="T43" i="11"/>
  <c r="U43" i="11"/>
  <c r="T116" i="11"/>
  <c r="X120" i="11"/>
  <c r="N119" i="11"/>
  <c r="P118" i="11"/>
  <c r="S122" i="11"/>
  <c r="Q115" i="11"/>
  <c r="M109" i="11"/>
  <c r="T121" i="11"/>
  <c r="N118" i="11"/>
  <c r="V114" i="11"/>
  <c r="P111" i="11"/>
  <c r="M123" i="11"/>
  <c r="W116" i="11"/>
  <c r="Q109" i="11"/>
  <c r="W121" i="11"/>
  <c r="Q118" i="11"/>
  <c r="K115" i="11"/>
  <c r="S111" i="11"/>
  <c r="X117" i="11"/>
  <c r="R114" i="11"/>
  <c r="L111" i="11"/>
  <c r="W122" i="11"/>
  <c r="O116" i="11"/>
  <c r="J109" i="11"/>
  <c r="S121" i="11"/>
  <c r="M118" i="11"/>
  <c r="U114" i="11"/>
  <c r="O111" i="11"/>
  <c r="R120" i="11"/>
  <c r="L117" i="11"/>
  <c r="T113" i="11"/>
  <c r="N110" i="11"/>
  <c r="U121" i="11"/>
  <c r="S114" i="11"/>
  <c r="J112" i="11"/>
  <c r="U120" i="11"/>
  <c r="O117" i="11"/>
  <c r="W113" i="11"/>
  <c r="Q110" i="11"/>
  <c r="M76" i="11"/>
  <c r="W62" i="11"/>
  <c r="W63" i="11" s="1"/>
  <c r="S76" i="11"/>
  <c r="J119" i="11"/>
  <c r="V109" i="11"/>
  <c r="L114" i="11"/>
  <c r="L122" i="11"/>
  <c r="R111" i="11"/>
  <c r="S118" i="11"/>
  <c r="O112" i="11"/>
  <c r="P123" i="11"/>
  <c r="X119" i="11"/>
  <c r="R116" i="11"/>
  <c r="L113" i="11"/>
  <c r="T109" i="11"/>
  <c r="W120" i="11"/>
  <c r="M113" i="11"/>
  <c r="S123" i="11"/>
  <c r="M120" i="11"/>
  <c r="U116" i="11"/>
  <c r="O113" i="11"/>
  <c r="W109" i="11"/>
  <c r="R122" i="11"/>
  <c r="L119" i="11"/>
  <c r="T115" i="11"/>
  <c r="N112" i="11"/>
  <c r="J118" i="11"/>
  <c r="W118" i="11"/>
  <c r="Q111" i="11"/>
  <c r="U122" i="11"/>
  <c r="O119" i="11"/>
  <c r="W115" i="11"/>
  <c r="Q112" i="11"/>
  <c r="K109" i="11"/>
  <c r="K119" i="11"/>
  <c r="S115" i="11"/>
  <c r="J64" i="11"/>
  <c r="B80" i="11"/>
  <c r="G53" i="11"/>
  <c r="H55" i="11" s="1"/>
  <c r="A1" i="5"/>
  <c r="J68" i="11" l="1"/>
  <c r="J67" i="11"/>
  <c r="J72" i="11" s="1"/>
  <c r="J65" i="11"/>
  <c r="K64" i="11" s="1"/>
  <c r="I37" i="4"/>
  <c r="K65" i="11" l="1"/>
  <c r="L64" i="11" s="1"/>
  <c r="J69" i="11"/>
  <c r="J70" i="11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J73" i="11" l="1"/>
  <c r="J74" i="11" s="1"/>
  <c r="J77" i="11" s="1"/>
  <c r="K67" i="11"/>
  <c r="K72" i="11" s="1"/>
  <c r="K68" i="11"/>
  <c r="A2" i="11"/>
  <c r="A2" i="9"/>
  <c r="A2" i="2"/>
  <c r="A2" i="5"/>
  <c r="B56" i="4"/>
  <c r="A2" i="4"/>
  <c r="A2" i="3"/>
  <c r="C6" i="1"/>
  <c r="J34" i="11" l="1"/>
  <c r="K70" i="11"/>
  <c r="K69" i="11"/>
  <c r="L65" i="11"/>
  <c r="M64" i="11" s="1"/>
  <c r="K73" i="11" l="1"/>
  <c r="K74" i="11" s="1"/>
  <c r="K77" i="11" s="1"/>
  <c r="L67" i="11"/>
  <c r="L72" i="11" s="1"/>
  <c r="L68" i="11"/>
  <c r="K34" i="11" l="1"/>
  <c r="L69" i="11"/>
  <c r="L70" i="11"/>
  <c r="M65" i="11"/>
  <c r="N64" i="11" s="1"/>
  <c r="L73" i="11" l="1"/>
  <c r="L74" i="11" s="1"/>
  <c r="L77" i="11" s="1"/>
  <c r="M67" i="11"/>
  <c r="M72" i="11" s="1"/>
  <c r="M68" i="11"/>
  <c r="L34" i="11" l="1"/>
  <c r="M69" i="11"/>
  <c r="M70" i="11"/>
  <c r="N65" i="11"/>
  <c r="O64" i="11" s="1"/>
  <c r="M73" i="11" l="1"/>
  <c r="M74" i="11" s="1"/>
  <c r="M77" i="11" s="1"/>
  <c r="M34" i="11" s="1"/>
  <c r="N67" i="11"/>
  <c r="N72" i="11" s="1"/>
  <c r="N68" i="11"/>
  <c r="N69" i="11" l="1"/>
  <c r="O65" i="11"/>
  <c r="P64" i="11" s="1"/>
  <c r="N70" i="11"/>
  <c r="N73" i="11" l="1"/>
  <c r="N74" i="11" s="1"/>
  <c r="N77" i="11" s="1"/>
  <c r="O67" i="11"/>
  <c r="O72" i="11" s="1"/>
  <c r="O68" i="11"/>
  <c r="N34" i="11" l="1"/>
  <c r="O69" i="11"/>
  <c r="P65" i="11"/>
  <c r="Q64" i="11" s="1"/>
  <c r="O70" i="11"/>
  <c r="O73" i="11" l="1"/>
  <c r="O74" i="11" s="1"/>
  <c r="O77" i="11" s="1"/>
  <c r="P67" i="11"/>
  <c r="P72" i="11" s="1"/>
  <c r="P68" i="11"/>
  <c r="O34" i="11" l="1"/>
  <c r="Q65" i="11"/>
  <c r="R64" i="11" s="1"/>
  <c r="P69" i="11"/>
  <c r="P70" i="11"/>
  <c r="P73" i="11" l="1"/>
  <c r="P74" i="11" s="1"/>
  <c r="P77" i="11" s="1"/>
  <c r="Q67" i="11"/>
  <c r="Q72" i="11" s="1"/>
  <c r="Q68" i="11"/>
  <c r="P34" i="11" l="1"/>
  <c r="Q70" i="11"/>
  <c r="Q69" i="11"/>
  <c r="R65" i="11"/>
  <c r="S64" i="11" s="1"/>
  <c r="Q73" i="11" l="1"/>
  <c r="Q74" i="11" s="1"/>
  <c r="Q77" i="11" s="1"/>
  <c r="R67" i="11"/>
  <c r="R72" i="11" s="1"/>
  <c r="R68" i="11"/>
  <c r="Q34" i="11" l="1"/>
  <c r="R69" i="11"/>
  <c r="S65" i="11"/>
  <c r="T64" i="11" s="1"/>
  <c r="R70" i="11"/>
  <c r="R73" i="11" l="1"/>
  <c r="R74" i="11" s="1"/>
  <c r="R77" i="11" s="1"/>
  <c r="S67" i="11"/>
  <c r="S72" i="11" s="1"/>
  <c r="S68" i="11"/>
  <c r="R34" i="11" l="1"/>
  <c r="T65" i="11"/>
  <c r="U64" i="11" s="1"/>
  <c r="S70" i="11"/>
  <c r="S69" i="11"/>
  <c r="S73" i="11" l="1"/>
  <c r="S74" i="11" s="1"/>
  <c r="S77" i="11" s="1"/>
  <c r="T67" i="11"/>
  <c r="T72" i="11" s="1"/>
  <c r="T68" i="11"/>
  <c r="S34" i="11" l="1"/>
  <c r="U65" i="11"/>
  <c r="V64" i="11" s="1"/>
  <c r="T69" i="11"/>
  <c r="T70" i="11"/>
  <c r="T73" i="11" l="1"/>
  <c r="T74" i="11" s="1"/>
  <c r="T77" i="11" s="1"/>
  <c r="U67" i="11"/>
  <c r="U72" i="11" s="1"/>
  <c r="U68" i="11"/>
  <c r="T34" i="11" l="1"/>
  <c r="U69" i="11"/>
  <c r="V65" i="11"/>
  <c r="W64" i="11" s="1"/>
  <c r="U70" i="11"/>
  <c r="U73" i="11" l="1"/>
  <c r="U74" i="11" s="1"/>
  <c r="U77" i="11" s="1"/>
  <c r="V67" i="11"/>
  <c r="V72" i="11" s="1"/>
  <c r="V68" i="11"/>
  <c r="U34" i="11" l="1"/>
  <c r="V70" i="11"/>
  <c r="W65" i="11"/>
  <c r="X64" i="11" s="1"/>
  <c r="V69" i="11"/>
  <c r="V73" i="11" l="1"/>
  <c r="V74" i="11" s="1"/>
  <c r="V77" i="11" s="1"/>
  <c r="W67" i="11"/>
  <c r="W72" i="11" s="1"/>
  <c r="W68" i="11"/>
  <c r="V34" i="11" l="1"/>
  <c r="W69" i="11"/>
  <c r="X65" i="11"/>
  <c r="W70" i="11"/>
  <c r="W73" i="11" l="1"/>
  <c r="W74" i="11" s="1"/>
  <c r="W77" i="11" s="1"/>
  <c r="X67" i="11"/>
  <c r="X72" i="11" s="1"/>
  <c r="X68" i="11"/>
  <c r="W34" i="11" l="1"/>
  <c r="X70" i="11"/>
  <c r="X69" i="11"/>
  <c r="X73" i="11" l="1"/>
  <c r="X74" i="11" s="1"/>
  <c r="X77" i="11" s="1"/>
  <c r="X34" i="11" s="1"/>
  <c r="I34" i="11" s="1"/>
  <c r="I86" i="11" l="1"/>
  <c r="F106" i="11" l="1"/>
  <c r="I13" i="5" s="1"/>
  <c r="I17" i="5" s="1"/>
  <c r="F4" i="9" l="1"/>
  <c r="F4" i="11"/>
  <c r="G4" i="3"/>
  <c r="F4" i="5"/>
  <c r="I4" i="4"/>
  <c r="I4" i="2"/>
</calcChain>
</file>

<file path=xl/sharedStrings.xml><?xml version="1.0" encoding="utf-8"?>
<sst xmlns="http://schemas.openxmlformats.org/spreadsheetml/2006/main" count="159" uniqueCount="121">
  <si>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</si>
  <si>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</si>
  <si>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</si>
  <si>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</si>
  <si>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</si>
  <si>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</si>
  <si>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</si>
  <si>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</si>
  <si>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</si>
  <si>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</si>
  <si>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</si>
  <si>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</si>
  <si>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</si>
  <si>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</si>
  <si>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</si>
  <si>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</si>
  <si>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</si>
  <si>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</si>
  <si>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</si>
  <si>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</si>
  <si>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</si>
  <si>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</si>
  <si>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</si>
  <si>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</si>
  <si>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</si>
  <si>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</si>
  <si>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</si>
  <si>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</si>
  <si>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</si>
  <si>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</si>
  <si>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</si>
  <si>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</si>
  <si>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</si>
  <si>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</si>
  <si>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</si>
  <si>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</si>
  <si>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</si>
  <si>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</si>
  <si>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</si>
  <si>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</si>
  <si>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</si>
  <si>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</si>
  <si>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</si>
  <si>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</si>
  <si>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</si>
  <si>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</si>
  <si>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</si>
  <si>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</si>
  <si>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</si>
  <si>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</si>
  <si>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</si>
  <si>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</si>
  <si>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</si>
  <si>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</si>
  <si>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</si>
  <si>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</si>
  <si>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</si>
  <si>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</si>
  <si>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</si>
  <si>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</si>
  <si>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</si>
  <si>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</si>
  <si>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</si>
  <si>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</si>
  <si>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</si>
  <si>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</si>
  <si>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</si>
  <si>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</si>
  <si>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</si>
  <si>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</si>
  <si>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Change Log</t>
  </si>
  <si>
    <t xml:space="preserve">Model Version </t>
  </si>
  <si>
    <t>Details of change</t>
  </si>
  <si>
    <t>Worksheet Reference</t>
  </si>
  <si>
    <t>Row, column, cell reference</t>
  </si>
  <si>
    <t>Summary</t>
  </si>
  <si>
    <t>Author</t>
  </si>
  <si>
    <t>SumProduct Pty Limited</t>
  </si>
  <si>
    <t>Original Forecast</t>
  </si>
  <si>
    <t>Period</t>
  </si>
  <si>
    <t>Forecast</t>
  </si>
  <si>
    <t>Number</t>
  </si>
  <si>
    <t>#</t>
  </si>
  <si>
    <t>$</t>
  </si>
  <si>
    <t>Total</t>
  </si>
  <si>
    <t>Revised Forecast</t>
  </si>
  <si>
    <t>Start Period</t>
  </si>
  <si>
    <t>End Period</t>
  </si>
  <si>
    <t>Check</t>
  </si>
  <si>
    <t>Calculations</t>
  </si>
  <si>
    <t>Referred Values</t>
  </si>
  <si>
    <t>Other Key Data</t>
  </si>
  <si>
    <t>No. of Periods</t>
  </si>
  <si>
    <t>Original</t>
  </si>
  <si>
    <t>Revised</t>
  </si>
  <si>
    <t>Period Factor</t>
  </si>
  <si>
    <t>Changing Forecast Periods</t>
  </si>
  <si>
    <t>Multiple</t>
  </si>
  <si>
    <t>x</t>
  </si>
  <si>
    <t>Forecast Allocation</t>
  </si>
  <si>
    <t>Start</t>
  </si>
  <si>
    <t>End</t>
  </si>
  <si>
    <t>Revised Flag</t>
  </si>
  <si>
    <t>Boolean</t>
  </si>
  <si>
    <t>[1,0]</t>
  </si>
  <si>
    <t>Start Part Period</t>
  </si>
  <si>
    <t>Start Full Period</t>
  </si>
  <si>
    <t>End Full Period</t>
  </si>
  <si>
    <t>End Part Period</t>
  </si>
  <si>
    <t>Start Part %</t>
  </si>
  <si>
    <t>End Part %</t>
  </si>
  <si>
    <t>Percentage</t>
  </si>
  <si>
    <t>%</t>
  </si>
  <si>
    <t>Full Part %</t>
  </si>
  <si>
    <t>Scenario Reconciliation</t>
  </si>
  <si>
    <t>Raw Data</t>
  </si>
  <si>
    <t>Overall</t>
  </si>
  <si>
    <t>Periods Chosen Correctly</t>
  </si>
  <si>
    <t>Alternative Scenarios Reconcile</t>
  </si>
  <si>
    <t>High level example to show how forecasts may be modified when period start, end and / or duration change(s).</t>
  </si>
  <si>
    <t>Rounding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</si>
</sst>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1" formatCode="#,##0.00&quot;x&quot;"/>
    <numFmt numFmtId="182" formatCode="#,##0%;;\-"/>
    <numFmt numFmtId="183" formatCode="_(#,##0.00_);[Red]\(#,##0.00\);_(\-_)"/>
    <numFmt numFmtId="184" formatCode="_(#,##0_);[Red]\(#,##0\);_(\-_)"/>
    <numFmt numFmtId="185" formatCode="0.00000;0.00000;\-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0"/>
      <name val="Wingdings"/>
      <charset val="2"/>
    </font>
    <font>
      <sz val="9"/>
      <color theme="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9" fillId="5" borderId="4" applyAlignment="0"/>
    <xf numFmtId="164" fontId="34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90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3" fillId="0" borderId="3" xfId="13" applyAlignment="1">
      <alignment horizontal="center"/>
    </xf>
    <xf numFmtId="166" fontId="23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4" xfId="14">
      <protection locked="0"/>
    </xf>
    <xf numFmtId="0" fontId="12" fillId="0" borderId="0" xfId="0" applyFont="1" applyBorder="1"/>
    <xf numFmtId="0" fontId="23" fillId="0" borderId="3" xfId="13" applyAlignment="1"/>
    <xf numFmtId="168" fontId="9" fillId="5" borderId="4" xfId="18"/>
    <xf numFmtId="164" fontId="34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9" fontId="0" fillId="0" borderId="0" xfId="26" applyFont="1"/>
    <xf numFmtId="9" fontId="0" fillId="0" borderId="0" xfId="5" applyFont="1"/>
    <xf numFmtId="180" fontId="23" fillId="0" borderId="0" xfId="16">
      <alignment horizontal="center"/>
    </xf>
    <xf numFmtId="0" fontId="3" fillId="0" borderId="0" xfId="15"/>
    <xf numFmtId="165" fontId="16" fillId="3" borderId="1" xfId="10" applyNumberFormat="1"/>
    <xf numFmtId="0" fontId="0" fillId="0" borderId="0" xfId="0" applyBorder="1"/>
    <xf numFmtId="0" fontId="27" fillId="0" borderId="0" xfId="8">
      <alignment horizontal="left"/>
      <protection locked="0"/>
    </xf>
    <xf numFmtId="0" fontId="14" fillId="0" borderId="0" xfId="7"/>
    <xf numFmtId="0" fontId="15" fillId="0" borderId="0" xfId="9"/>
    <xf numFmtId="173" fontId="16" fillId="3" borderId="1" xfId="41"/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 applyBorder="1">
      <alignment horizontal="center"/>
    </xf>
    <xf numFmtId="179" fontId="24" fillId="0" borderId="0" xfId="17" applyNumberFormat="1" applyBorder="1">
      <alignment horizontal="center"/>
    </xf>
    <xf numFmtId="167" fontId="0" fillId="0" borderId="0" xfId="0" applyNumberFormat="1"/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quotePrefix="1" applyAlignment="1">
      <alignment horizontal="center"/>
    </xf>
    <xf numFmtId="169" fontId="24" fillId="0" borderId="0" xfId="26" applyFont="1" applyAlignment="1">
      <alignment horizontal="center"/>
    </xf>
    <xf numFmtId="169" fontId="25" fillId="4" borderId="4" xfId="14" applyNumberFormat="1">
      <protection locked="0"/>
    </xf>
    <xf numFmtId="169" fontId="24" fillId="8" borderId="5" xfId="26" applyFont="1" applyFill="1" applyBorder="1"/>
    <xf numFmtId="0" fontId="24" fillId="0" borderId="0" xfId="0" applyFont="1" applyAlignment="1">
      <alignment horizontal="center"/>
    </xf>
    <xf numFmtId="169" fontId="23" fillId="0" borderId="3" xfId="13" applyNumberFormat="1" applyAlignment="1"/>
    <xf numFmtId="164" fontId="2" fillId="10" borderId="2" xfId="0" applyNumberFormat="1" applyFont="1" applyFill="1" applyBorder="1" applyAlignment="1" applyProtection="1">
      <alignment horizontal="center"/>
    </xf>
    <xf numFmtId="164" fontId="33" fillId="10" borderId="2" xfId="0" applyNumberFormat="1" applyFont="1" applyFill="1" applyBorder="1" applyAlignment="1" applyProtection="1">
      <alignment horizontal="center"/>
    </xf>
    <xf numFmtId="181" fontId="23" fillId="0" borderId="3" xfId="13" applyNumberFormat="1" applyAlignment="1">
      <alignment horizontal="center"/>
    </xf>
    <xf numFmtId="168" fontId="24" fillId="12" borderId="2" xfId="0" applyNumberFormat="1" applyFont="1" applyFill="1" applyBorder="1" applyAlignment="1">
      <alignment horizontal="center"/>
    </xf>
    <xf numFmtId="43" fontId="0" fillId="0" borderId="0" xfId="1" applyFont="1"/>
    <xf numFmtId="169" fontId="24" fillId="0" borderId="3" xfId="13" applyNumberFormat="1" applyFont="1" applyAlignment="1"/>
    <xf numFmtId="43" fontId="23" fillId="0" borderId="3" xfId="13" applyNumberFormat="1" applyAlignment="1"/>
    <xf numFmtId="182" fontId="0" fillId="0" borderId="0" xfId="5" applyNumberFormat="1" applyFont="1" applyAlignment="1">
      <alignment horizontal="center"/>
    </xf>
    <xf numFmtId="0" fontId="11" fillId="0" borderId="0" xfId="6" applyFont="1" applyAlignment="1">
      <alignment vertical="center"/>
    </xf>
    <xf numFmtId="0" fontId="27" fillId="0" borderId="0" xfId="8">
      <alignment horizontal="left"/>
      <protection locked="0"/>
    </xf>
    <xf numFmtId="0" fontId="0" fillId="0" borderId="0" xfId="0"/>
    <xf numFmtId="183" fontId="28" fillId="6" borderId="5" xfId="26" applyNumberFormat="1" applyFont="1" applyFill="1" applyBorder="1"/>
    <xf numFmtId="184" fontId="0" fillId="0" borderId="0" xfId="26" applyNumberFormat="1" applyFont="1"/>
    <xf numFmtId="185" fontId="0" fillId="0" borderId="0" xfId="0" applyNumberFormat="1"/>
    <xf numFmtId="184" fontId="23" fillId="0" borderId="3" xfId="26" applyNumberFormat="1" applyFont="1" applyBorder="1" applyAlignment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3" fillId="11" borderId="0" xfId="33">
      <alignment horizontal="center"/>
    </xf>
    <xf numFmtId="0" fontId="13" fillId="11" borderId="0" xfId="33" applyBorder="1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numFmt numFmtId="167" formatCode="[$-C09]dd\-mmm\-yy;@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;;;"/>
      <fill>
        <patternFill>
          <bgColor theme="0" tint="-0.14996795556505021"/>
        </patternFill>
      </fill>
    </dxf>
    <dxf>
      <numFmt numFmtId="168" formatCode=";;;"/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ngeLog" displayName="ChangeLog" ref="F10:K13" totalsRowShown="0" headerRowCellStyle="Table_Heading">
  <autoFilter ref="F10:K13" xr:uid="{00000000-0009-0000-0100-000001000000}"/>
  <tableColumns count="6">
    <tableColumn id="1" xr3:uid="{00000000-0010-0000-0000-000001000000}" name="Date" dataCellStyle="Date"/>
    <tableColumn id="2" xr3:uid="{00000000-0010-0000-0000-000002000000}" name="Model Version "/>
    <tableColumn id="3" xr3:uid="{00000000-0010-0000-0000-000003000000}" name="Details of change"/>
    <tableColumn id="4" xr3:uid="{00000000-0010-0000-0000-000004000000}" name="Worksheet Reference"/>
    <tableColumn id="5" xr3:uid="{00000000-0010-0000-0000-000005000000}" name="Row, column, cell reference" dataDxfId="0"/>
    <tableColumn id="6" xr3:uid="{00000000-0010-0000-0000-000006000000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56"/>
    </row>
    <row r="3" spans="1:19" x14ac:dyDescent="0.2">
      <c r="A3" s="75" t="s">
        <v>1</v>
      </c>
    </row>
    <row r="5" spans="1:19" ht="20.25" x14ac:dyDescent="0.3">
      <c r="C5" s="46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47" t="str">
        <f ca="1">Model_Name</f>
        <v>Chapter 3.2 - SP Changing Forecast Periods.xlsx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2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2" ht="12.75" x14ac:dyDescent="0.2">
      <c r="C17" s="74" t="s">
        <v>119</v>
      </c>
      <c r="D17" s="74"/>
      <c r="E17" s="74"/>
      <c r="F17" s="74"/>
      <c r="G17" s="74"/>
      <c r="H17" s="74"/>
      <c r="I17" s="74"/>
      <c r="J17" s="74"/>
      <c r="K17" s="58"/>
      <c r="L17" s="58"/>
    </row>
    <row r="18" spans="3:12" ht="12.75" x14ac:dyDescent="0.2">
      <c r="C18" s="82"/>
      <c r="D18" s="82"/>
      <c r="E18" s="82"/>
      <c r="F18" s="82"/>
      <c r="G18" s="82"/>
      <c r="H18" s="82"/>
      <c r="I18" s="82"/>
      <c r="J18" s="82"/>
    </row>
    <row r="19" spans="3:12" ht="12.75" x14ac:dyDescent="0.2">
      <c r="C19" s="11"/>
      <c r="D19" s="10"/>
      <c r="E19" s="8"/>
      <c r="F19" s="8"/>
      <c r="G19" s="8"/>
      <c r="H19" s="8"/>
      <c r="I19" s="8"/>
      <c r="J19" s="8"/>
    </row>
    <row r="20" spans="3:12" ht="12.75" x14ac:dyDescent="0.2">
      <c r="C20" s="11"/>
      <c r="D20" s="10"/>
      <c r="E20" s="8"/>
      <c r="F20" s="8"/>
      <c r="G20" s="8"/>
      <c r="H20" s="8"/>
      <c r="I20" s="8"/>
      <c r="J20" s="8"/>
    </row>
    <row r="21" spans="3:12" ht="12.75" x14ac:dyDescent="0.2">
      <c r="C21" s="11" t="s">
        <v>21</v>
      </c>
      <c r="D21" s="10"/>
      <c r="E21" s="8"/>
      <c r="F21" s="8"/>
      <c r="G21" s="83" t="s">
        <v>22</v>
      </c>
      <c r="H21" s="83"/>
      <c r="I21" s="83"/>
      <c r="J21" s="8"/>
    </row>
    <row r="22" spans="3:12" ht="12.75" x14ac:dyDescent="0.2">
      <c r="C22" s="11" t="s">
        <v>23</v>
      </c>
      <c r="D22" s="10"/>
      <c r="E22" s="8"/>
      <c r="F22" s="8"/>
      <c r="G22" s="83" t="s">
        <v>24</v>
      </c>
      <c r="H22" s="83"/>
      <c r="I22" s="83"/>
      <c r="J22" s="8"/>
    </row>
  </sheetData>
  <mergeCells count="3"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6" t="s">
        <v>1</v>
      </c>
      <c r="F1" s="13"/>
      <c r="G1" s="13"/>
    </row>
    <row r="2" spans="1:24" ht="18" x14ac:dyDescent="0.25">
      <c r="A2" s="47" t="str">
        <f ca="1">Model_Name</f>
        <v>Chapter 3.2 - SP Changing Forecast Periods.xlsx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x14ac:dyDescent="0.2">
      <c r="E4" t="s">
        <v>2</v>
      </c>
      <c r="G4" s="29">
        <f>Overall_Error_Check</f>
        <v>0</v>
      </c>
    </row>
    <row r="7" spans="1:24" ht="16.5" thickBot="1" x14ac:dyDescent="0.3">
      <c r="B7" s="48">
        <v>1</v>
      </c>
      <c r="C7" s="48" t="s">
        <v>25</v>
      </c>
      <c r="D7" s="48"/>
      <c r="E7" s="48"/>
      <c r="F7" s="48"/>
      <c r="G7" s="48"/>
      <c r="H7" s="48"/>
      <c r="I7" s="48"/>
      <c r="J7" s="48"/>
      <c r="K7" s="48"/>
      <c r="L7" s="4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75" t="s">
        <v>26</v>
      </c>
    </row>
    <row r="10" spans="1:24" x14ac:dyDescent="0.2">
      <c r="F10" s="75" t="s">
        <v>27</v>
      </c>
    </row>
    <row r="11" spans="1:24" x14ac:dyDescent="0.2">
      <c r="F11" s="75" t="s">
        <v>0</v>
      </c>
    </row>
    <row r="12" spans="1:24" x14ac:dyDescent="0.2">
      <c r="F12" s="81" t="s">
        <v>96</v>
      </c>
    </row>
    <row r="13" spans="1:24" x14ac:dyDescent="0.2">
      <c r="F13" s="75" t="s">
        <v>66</v>
      </c>
    </row>
    <row r="14" spans="1:24" x14ac:dyDescent="0.2">
      <c r="F14" s="75" t="s">
        <v>70</v>
      </c>
    </row>
    <row r="15" spans="1:24" x14ac:dyDescent="0.2">
      <c r="F15" s="57"/>
    </row>
  </sheetData>
  <conditionalFormatting sqref="G4">
    <cfRule type="cellIs" dxfId="15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2BD58EB3-68B6-4D23-B91F-B8A1D1F8F574}"/>
    <hyperlink ref="F10" location="HL_3" display="Style Guide" xr:uid="{430FED9F-553F-4320-B653-4073663D719C}"/>
    <hyperlink ref="F11" location="HL_4" display="Model Parameters" xr:uid="{942675D0-9461-463B-8318-5362B4092D0C}"/>
    <hyperlink ref="F12" location="'Changing Forecast Periods'!HL_5" display="Changing Forecast Periods" xr:uid="{FAFBCBFB-2509-461C-A0FE-210A9E74942E}"/>
    <hyperlink ref="F13" location="HL_6" display="Error Checks" xr:uid="{5D4CCA5F-1223-4EE2-93EA-EAC2F07C959C}"/>
    <hyperlink ref="F14" location="HL_7" display="Change Log" xr:uid="{6860B0AE-496C-41BC-AF9D-AE40D6E98EAA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7" t="str">
        <f ca="1">Model_Name</f>
        <v>Chapter 3.2 - SP Changing Forecast Periods.xlsx</v>
      </c>
    </row>
    <row r="3" spans="1:13" x14ac:dyDescent="0.2">
      <c r="A3" s="83" t="s">
        <v>1</v>
      </c>
      <c r="B3" s="83"/>
      <c r="C3" s="83"/>
      <c r="D3" s="83"/>
      <c r="E3" s="8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56"/>
    </row>
    <row r="6" spans="1:13" ht="16.5" thickBot="1" x14ac:dyDescent="0.3">
      <c r="B6" s="48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86" t="s">
        <v>29</v>
      </c>
      <c r="D8" s="86"/>
      <c r="E8" s="86"/>
      <c r="F8" s="86"/>
      <c r="G8" s="86"/>
      <c r="H8" s="14"/>
      <c r="I8" s="14" t="s">
        <v>30</v>
      </c>
      <c r="J8" s="14"/>
      <c r="K8" s="14" t="s">
        <v>31</v>
      </c>
    </row>
    <row r="9" spans="1:13" outlineLevel="1" x14ac:dyDescent="0.2">
      <c r="C9" s="85"/>
      <c r="D9" s="85"/>
      <c r="E9" s="85"/>
      <c r="F9" s="85"/>
      <c r="G9" s="85"/>
      <c r="H9" s="44"/>
      <c r="I9" s="44"/>
      <c r="J9" s="17"/>
      <c r="K9" s="20"/>
    </row>
    <row r="10" spans="1:13" ht="20.25" outlineLevel="1" x14ac:dyDescent="0.3">
      <c r="C10" s="85" t="s">
        <v>32</v>
      </c>
      <c r="D10" s="85"/>
      <c r="E10" s="85"/>
      <c r="F10" s="85"/>
      <c r="G10" s="85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85" t="s">
        <v>5</v>
      </c>
      <c r="D11" s="85"/>
      <c r="E11" s="85"/>
      <c r="F11" s="85"/>
      <c r="G11" s="85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85"/>
      <c r="D12" s="85"/>
      <c r="E12" s="85"/>
      <c r="F12" s="85"/>
      <c r="G12" s="85"/>
      <c r="H12" s="15"/>
      <c r="I12" s="15"/>
      <c r="J12" s="17"/>
      <c r="K12" s="20"/>
    </row>
    <row r="13" spans="1:13" ht="16.5" outlineLevel="1" thickBot="1" x14ac:dyDescent="0.3">
      <c r="C13" s="85" t="s">
        <v>33</v>
      </c>
      <c r="D13" s="85"/>
      <c r="E13" s="85"/>
      <c r="F13" s="85"/>
      <c r="G13" s="85"/>
      <c r="H13" s="15"/>
      <c r="I13" s="43" t="str">
        <f>C13</f>
        <v>Header 1</v>
      </c>
      <c r="J13" s="17"/>
      <c r="K13" s="18" t="s">
        <v>33</v>
      </c>
    </row>
    <row r="14" spans="1:13" ht="17.25" outlineLevel="1" thickTop="1" x14ac:dyDescent="0.25">
      <c r="C14" s="85" t="s">
        <v>34</v>
      </c>
      <c r="D14" s="85"/>
      <c r="E14" s="85"/>
      <c r="F14" s="85"/>
      <c r="G14" s="85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85" t="s">
        <v>35</v>
      </c>
      <c r="D15" s="85"/>
      <c r="E15" s="85"/>
      <c r="F15" s="85"/>
      <c r="G15" s="85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85" t="s">
        <v>36</v>
      </c>
      <c r="D16" s="85"/>
      <c r="E16" s="85"/>
      <c r="F16" s="85"/>
      <c r="G16" s="85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85"/>
      <c r="D17" s="85"/>
      <c r="E17" s="85"/>
      <c r="F17" s="85"/>
      <c r="G17" s="85"/>
      <c r="H17" s="15"/>
      <c r="I17" s="15"/>
      <c r="J17" s="17"/>
      <c r="K17" s="20"/>
    </row>
    <row r="18" spans="2:14" ht="15" outlineLevel="1" x14ac:dyDescent="0.25">
      <c r="C18" s="85" t="s">
        <v>37</v>
      </c>
      <c r="D18" s="85"/>
      <c r="E18" s="85"/>
      <c r="F18" s="85"/>
      <c r="G18" s="85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85"/>
      <c r="D19" s="85"/>
      <c r="E19" s="85"/>
      <c r="F19" s="85"/>
      <c r="G19" s="85"/>
      <c r="H19" s="15"/>
      <c r="I19" s="15"/>
      <c r="J19" s="17"/>
      <c r="K19" s="20"/>
      <c r="N19" s="23"/>
    </row>
    <row r="20" spans="2:14" ht="15" outlineLevel="1" x14ac:dyDescent="0.25">
      <c r="C20" s="85" t="s">
        <v>38</v>
      </c>
      <c r="D20" s="85"/>
      <c r="E20" s="85"/>
      <c r="F20" s="85"/>
      <c r="G20" s="85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8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87" t="s">
        <v>29</v>
      </c>
      <c r="D25" s="87"/>
      <c r="E25" s="87"/>
      <c r="F25" s="87"/>
      <c r="G25" s="87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85"/>
      <c r="D26" s="85"/>
      <c r="E26" s="85"/>
      <c r="F26" s="85"/>
      <c r="G26" s="85"/>
      <c r="H26" s="44"/>
      <c r="I26" s="44"/>
      <c r="J26" s="17"/>
      <c r="K26" s="18"/>
    </row>
    <row r="27" spans="2:14" ht="15" outlineLevel="1" x14ac:dyDescent="0.25">
      <c r="C27" s="85" t="s">
        <v>40</v>
      </c>
      <c r="D27" s="85"/>
      <c r="E27" s="85"/>
      <c r="F27" s="85"/>
      <c r="G27" s="85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85"/>
      <c r="D28" s="85"/>
      <c r="E28" s="85"/>
      <c r="F28" s="85"/>
      <c r="G28" s="85"/>
      <c r="H28" s="15"/>
      <c r="I28" s="15"/>
      <c r="J28" s="15"/>
      <c r="K28" s="26"/>
    </row>
    <row r="29" spans="2:14" ht="15" outlineLevel="1" x14ac:dyDescent="0.25">
      <c r="C29" s="85" t="s">
        <v>41</v>
      </c>
      <c r="D29" s="85"/>
      <c r="E29" s="85"/>
      <c r="F29" s="85"/>
      <c r="G29" s="85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85"/>
      <c r="D30" s="85"/>
      <c r="E30" s="85"/>
      <c r="F30" s="85"/>
      <c r="G30" s="85"/>
      <c r="H30" s="15"/>
      <c r="I30" s="15"/>
      <c r="J30" s="15"/>
      <c r="K30" s="26"/>
    </row>
    <row r="31" spans="2:14" ht="15" outlineLevel="1" x14ac:dyDescent="0.25">
      <c r="C31" s="84" t="s">
        <v>42</v>
      </c>
      <c r="D31" s="84"/>
      <c r="E31" s="84"/>
      <c r="F31" s="84"/>
      <c r="G31" s="84"/>
      <c r="I31" s="28"/>
      <c r="K31" s="26" t="str">
        <f>C31</f>
        <v>Empty</v>
      </c>
    </row>
    <row r="32" spans="2:14" ht="15" outlineLevel="1" x14ac:dyDescent="0.25">
      <c r="C32" s="84"/>
      <c r="D32" s="84"/>
      <c r="E32" s="84"/>
      <c r="F32" s="84"/>
      <c r="G32" s="84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84" t="s">
        <v>44</v>
      </c>
      <c r="D35" s="84"/>
      <c r="E35" s="84"/>
      <c r="F35" s="84"/>
      <c r="G35" s="84"/>
      <c r="I35" s="12" t="s">
        <v>44</v>
      </c>
      <c r="K35" s="26" t="str">
        <f>C35</f>
        <v>Hyperlink</v>
      </c>
    </row>
    <row r="36" spans="3:11" ht="15" outlineLevel="1" x14ac:dyDescent="0.25">
      <c r="C36" s="84"/>
      <c r="D36" s="84"/>
      <c r="E36" s="84"/>
      <c r="F36" s="84"/>
      <c r="G36" s="84"/>
      <c r="K36" s="26"/>
    </row>
    <row r="37" spans="3:11" ht="15" outlineLevel="1" x14ac:dyDescent="0.25">
      <c r="C37" s="84" t="s">
        <v>45</v>
      </c>
      <c r="D37" s="84"/>
      <c r="E37" s="84"/>
      <c r="F37" s="84"/>
      <c r="G37" s="84"/>
      <c r="I37" s="30" t="str">
        <f>'Error Checks'!E12</f>
        <v>Periods Chosen Correctly</v>
      </c>
      <c r="K37" s="26" t="str">
        <f>C37</f>
        <v>Internal Reference</v>
      </c>
    </row>
    <row r="38" spans="3:11" ht="15" outlineLevel="1" x14ac:dyDescent="0.25">
      <c r="C38" s="84"/>
      <c r="D38" s="84"/>
      <c r="E38" s="84"/>
      <c r="F38" s="84"/>
      <c r="G38" s="84"/>
      <c r="K38" s="26"/>
    </row>
    <row r="39" spans="3:11" ht="15" outlineLevel="1" x14ac:dyDescent="0.25">
      <c r="C39" s="84" t="s">
        <v>46</v>
      </c>
      <c r="D39" s="84"/>
      <c r="E39" s="84"/>
      <c r="F39" s="84"/>
      <c r="G39" s="84"/>
      <c r="I39" s="31">
        <v>77</v>
      </c>
      <c r="K39" s="26" t="s">
        <v>47</v>
      </c>
    </row>
    <row r="40" spans="3:11" ht="15" outlineLevel="1" x14ac:dyDescent="0.25">
      <c r="C40" s="84"/>
      <c r="D40" s="84"/>
      <c r="E40" s="84"/>
      <c r="F40" s="84"/>
      <c r="G40" s="84"/>
      <c r="K40" s="26"/>
    </row>
    <row r="41" spans="3:11" ht="15" outlineLevel="1" x14ac:dyDescent="0.25">
      <c r="C41" s="84" t="s">
        <v>48</v>
      </c>
      <c r="D41" s="84"/>
      <c r="E41" s="84"/>
      <c r="F41" s="84"/>
      <c r="G41" s="84"/>
      <c r="I41" s="32">
        <f>I39</f>
        <v>77</v>
      </c>
      <c r="K41" s="26" t="str">
        <f>C41</f>
        <v>Line Total</v>
      </c>
    </row>
    <row r="42" spans="3:11" ht="15" outlineLevel="1" x14ac:dyDescent="0.25">
      <c r="C42" s="84"/>
      <c r="D42" s="84"/>
      <c r="E42" s="84"/>
      <c r="F42" s="84"/>
      <c r="G42" s="84"/>
      <c r="K42" s="26"/>
    </row>
    <row r="43" spans="3:11" ht="15" outlineLevel="1" x14ac:dyDescent="0.25">
      <c r="C43" s="84" t="s">
        <v>49</v>
      </c>
      <c r="D43" s="84"/>
      <c r="E43" s="84"/>
      <c r="F43" s="84"/>
      <c r="G43" s="84"/>
      <c r="I43" s="33">
        <v>365</v>
      </c>
      <c r="K43" s="26" t="str">
        <f>C43</f>
        <v>Parameter</v>
      </c>
    </row>
    <row r="44" spans="3:11" ht="15" outlineLevel="1" x14ac:dyDescent="0.25">
      <c r="C44" s="84"/>
      <c r="D44" s="84"/>
      <c r="E44" s="84"/>
      <c r="F44" s="84"/>
      <c r="G44" s="84"/>
      <c r="K44" s="26"/>
    </row>
    <row r="45" spans="3:11" ht="15" outlineLevel="1" x14ac:dyDescent="0.25">
      <c r="C45" s="84" t="s">
        <v>50</v>
      </c>
      <c r="D45" s="84"/>
      <c r="E45" s="84"/>
      <c r="F45" s="84"/>
      <c r="G45" s="84"/>
      <c r="I45" s="34" t="s">
        <v>51</v>
      </c>
      <c r="K45" s="26" t="str">
        <f>C45</f>
        <v>Range Name Description</v>
      </c>
    </row>
    <row r="46" spans="3:11" ht="15" outlineLevel="1" x14ac:dyDescent="0.25">
      <c r="C46" s="84"/>
      <c r="D46" s="84"/>
      <c r="E46" s="84"/>
      <c r="F46" s="84"/>
      <c r="G46" s="84"/>
      <c r="K46" s="26"/>
    </row>
    <row r="47" spans="3:11" ht="15" outlineLevel="1" x14ac:dyDescent="0.25">
      <c r="C47" s="84" t="s">
        <v>52</v>
      </c>
      <c r="D47" s="84"/>
      <c r="E47" s="84"/>
      <c r="F47" s="84"/>
      <c r="G47" s="84"/>
      <c r="I47" s="35">
        <f>ROW(C47)</f>
        <v>47</v>
      </c>
      <c r="K47" s="26" t="s">
        <v>53</v>
      </c>
    </row>
    <row r="48" spans="3:11" ht="15" outlineLevel="1" x14ac:dyDescent="0.25">
      <c r="C48" s="84"/>
      <c r="D48" s="84"/>
      <c r="E48" s="84"/>
      <c r="F48" s="84"/>
      <c r="G48" s="84"/>
      <c r="K48" s="26"/>
    </row>
    <row r="49" spans="2:13" ht="15" outlineLevel="1" x14ac:dyDescent="0.25">
      <c r="C49" s="84" t="s">
        <v>54</v>
      </c>
      <c r="D49" s="84"/>
      <c r="E49" s="84"/>
      <c r="F49" s="84"/>
      <c r="G49" s="84"/>
      <c r="I49" s="36">
        <f>I41</f>
        <v>77</v>
      </c>
      <c r="K49" s="26" t="str">
        <f>C49</f>
        <v>Row Summary</v>
      </c>
    </row>
    <row r="50" spans="2:13" ht="15" outlineLevel="1" x14ac:dyDescent="0.25">
      <c r="C50" s="84"/>
      <c r="D50" s="84"/>
      <c r="E50" s="84"/>
      <c r="F50" s="84"/>
      <c r="G50" s="84"/>
      <c r="K50" s="26"/>
    </row>
    <row r="51" spans="2:13" ht="15" outlineLevel="1" x14ac:dyDescent="0.25">
      <c r="C51" s="84" t="s">
        <v>55</v>
      </c>
      <c r="D51" s="84"/>
      <c r="E51" s="84"/>
      <c r="F51" s="84"/>
      <c r="G51" s="84"/>
      <c r="I51" s="37" t="s">
        <v>69</v>
      </c>
      <c r="K51" s="26" t="str">
        <f>C51</f>
        <v>Units</v>
      </c>
    </row>
    <row r="52" spans="2:13" ht="15" outlineLevel="1" x14ac:dyDescent="0.25">
      <c r="C52" s="84"/>
      <c r="D52" s="84"/>
      <c r="E52" s="84"/>
      <c r="F52" s="84"/>
      <c r="G52" s="84"/>
      <c r="K52" s="26"/>
    </row>
    <row r="53" spans="2:13" ht="15" outlineLevel="1" x14ac:dyDescent="0.25">
      <c r="C53" s="84" t="s">
        <v>56</v>
      </c>
      <c r="D53" s="84"/>
      <c r="E53" s="84"/>
      <c r="F53" s="84"/>
      <c r="G53" s="84"/>
      <c r="I53" s="38"/>
      <c r="K53" s="26" t="str">
        <f>C53</f>
        <v>WIP</v>
      </c>
    </row>
    <row r="54" spans="2:13" ht="15" outlineLevel="1" x14ac:dyDescent="0.25">
      <c r="C54" s="84"/>
      <c r="D54" s="84"/>
      <c r="E54" s="84"/>
      <c r="F54" s="84"/>
      <c r="G54" s="84"/>
      <c r="K54" s="26"/>
    </row>
    <row r="55" spans="2:13" outlineLevel="1" x14ac:dyDescent="0.2">
      <c r="C55" s="84"/>
      <c r="D55" s="84"/>
      <c r="E55" s="84"/>
      <c r="F55" s="84"/>
      <c r="G55" s="84"/>
    </row>
    <row r="56" spans="2:13" ht="16.5" thickBot="1" x14ac:dyDescent="0.3">
      <c r="B56" s="48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86" t="s">
        <v>29</v>
      </c>
      <c r="D58" s="86"/>
      <c r="E58" s="86"/>
      <c r="F58" s="86"/>
      <c r="G58" s="86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84" t="s">
        <v>58</v>
      </c>
      <c r="D60" s="84"/>
      <c r="E60" s="84"/>
      <c r="F60" s="84"/>
      <c r="G60" s="84"/>
      <c r="I60" s="50">
        <v>123456.789</v>
      </c>
      <c r="K60" s="26" t="str">
        <f t="shared" ref="K60:K66" si="0">C60</f>
        <v>Comma</v>
      </c>
    </row>
    <row r="61" spans="2:13" ht="15" outlineLevel="1" x14ac:dyDescent="0.25">
      <c r="C61" s="84"/>
      <c r="D61" s="84"/>
      <c r="E61" s="84"/>
      <c r="F61" s="84"/>
      <c r="G61" s="84"/>
      <c r="K61" s="26"/>
    </row>
    <row r="62" spans="2:13" ht="15" outlineLevel="1" x14ac:dyDescent="0.25">
      <c r="C62" s="84" t="s">
        <v>59</v>
      </c>
      <c r="D62" s="84"/>
      <c r="E62" s="84"/>
      <c r="F62" s="84"/>
      <c r="G62" s="84"/>
      <c r="I62" s="49">
        <v>-123456.789</v>
      </c>
      <c r="K62" s="26" t="str">
        <f t="shared" si="0"/>
        <v>Comma [0]</v>
      </c>
    </row>
    <row r="63" spans="2:13" ht="15" outlineLevel="1" x14ac:dyDescent="0.25">
      <c r="C63" s="84"/>
      <c r="D63" s="84"/>
      <c r="E63" s="84"/>
      <c r="F63" s="84"/>
      <c r="G63" s="84"/>
      <c r="K63" s="26"/>
    </row>
    <row r="64" spans="2:13" ht="15" outlineLevel="1" x14ac:dyDescent="0.25">
      <c r="C64" s="84" t="s">
        <v>60</v>
      </c>
      <c r="D64" s="84"/>
      <c r="E64" s="84"/>
      <c r="F64" s="84"/>
      <c r="G64" s="84"/>
      <c r="I64" s="51">
        <v>123456.789</v>
      </c>
      <c r="K64" s="26" t="str">
        <f t="shared" si="0"/>
        <v>Currency</v>
      </c>
    </row>
    <row r="65" spans="3:11" ht="15" outlineLevel="1" x14ac:dyDescent="0.25">
      <c r="C65" s="84"/>
      <c r="D65" s="84"/>
      <c r="E65" s="84"/>
      <c r="F65" s="84"/>
      <c r="G65" s="84"/>
      <c r="K65" s="26"/>
    </row>
    <row r="66" spans="3:11" ht="15" outlineLevel="1" x14ac:dyDescent="0.25">
      <c r="C66" s="84" t="s">
        <v>61</v>
      </c>
      <c r="D66" s="84"/>
      <c r="E66" s="84"/>
      <c r="F66" s="84"/>
      <c r="G66" s="84"/>
      <c r="I66" s="52">
        <v>123456.789</v>
      </c>
      <c r="K66" s="26" t="str">
        <f t="shared" si="0"/>
        <v>Currency [0]</v>
      </c>
    </row>
    <row r="67" spans="3:11" ht="15" outlineLevel="1" x14ac:dyDescent="0.25">
      <c r="C67" s="84"/>
      <c r="D67" s="84"/>
      <c r="E67" s="84"/>
      <c r="F67" s="84"/>
      <c r="G67" s="84"/>
      <c r="K67" s="26"/>
    </row>
    <row r="68" spans="3:11" ht="15" outlineLevel="1" x14ac:dyDescent="0.25">
      <c r="C68" s="85" t="s">
        <v>62</v>
      </c>
      <c r="D68" s="85"/>
      <c r="E68" s="85"/>
      <c r="F68" s="85"/>
      <c r="G68" s="85"/>
      <c r="H68" s="15"/>
      <c r="I68" s="53">
        <f ca="1">TODAY()</f>
        <v>43977</v>
      </c>
      <c r="J68" s="15"/>
      <c r="K68" s="26" t="str">
        <f>C68</f>
        <v>Date</v>
      </c>
    </row>
    <row r="69" spans="3:11" ht="15" outlineLevel="1" x14ac:dyDescent="0.25">
      <c r="C69" s="85"/>
      <c r="D69" s="85"/>
      <c r="E69" s="85"/>
      <c r="F69" s="85"/>
      <c r="G69" s="85"/>
      <c r="H69" s="15"/>
      <c r="I69" s="15"/>
      <c r="J69" s="15"/>
      <c r="K69" s="26"/>
    </row>
    <row r="70" spans="3:11" ht="15" outlineLevel="1" x14ac:dyDescent="0.25">
      <c r="C70" s="85" t="s">
        <v>63</v>
      </c>
      <c r="D70" s="85"/>
      <c r="E70" s="85"/>
      <c r="F70" s="85"/>
      <c r="G70" s="85"/>
      <c r="H70" s="15"/>
      <c r="I70" s="54">
        <f ca="1">TODAY()</f>
        <v>43977</v>
      </c>
      <c r="J70" s="15"/>
      <c r="K70" s="26" t="str">
        <f>C70</f>
        <v>Date Heading</v>
      </c>
    </row>
    <row r="71" spans="3:11" ht="15" outlineLevel="1" x14ac:dyDescent="0.25">
      <c r="C71" s="84"/>
      <c r="D71" s="84"/>
      <c r="E71" s="84"/>
      <c r="F71" s="84"/>
      <c r="G71" s="84"/>
      <c r="K71" s="26"/>
    </row>
    <row r="72" spans="3:11" ht="15" outlineLevel="1" x14ac:dyDescent="0.25">
      <c r="C72" s="84" t="s">
        <v>64</v>
      </c>
      <c r="D72" s="84"/>
      <c r="E72" s="84"/>
      <c r="F72" s="84"/>
      <c r="G72" s="84"/>
      <c r="I72" s="39">
        <v>-123456.789</v>
      </c>
      <c r="K72" s="26" t="str">
        <f>C72</f>
        <v>Numbers 0</v>
      </c>
    </row>
    <row r="73" spans="3:11" ht="15" outlineLevel="1" x14ac:dyDescent="0.25">
      <c r="C73" s="84"/>
      <c r="D73" s="84"/>
      <c r="E73" s="84"/>
      <c r="F73" s="84"/>
      <c r="G73" s="84"/>
      <c r="K73" s="26"/>
    </row>
    <row r="74" spans="3:11" ht="15" outlineLevel="1" x14ac:dyDescent="0.25">
      <c r="C74" s="84" t="s">
        <v>65</v>
      </c>
      <c r="D74" s="84"/>
      <c r="E74" s="84"/>
      <c r="F74" s="84"/>
      <c r="G74" s="84"/>
      <c r="I74" s="40">
        <v>0.5</v>
      </c>
      <c r="K74" s="26" t="str">
        <f>C74</f>
        <v>Percent</v>
      </c>
    </row>
    <row r="75" spans="3:11" outlineLevel="1" x14ac:dyDescent="0.2">
      <c r="C75" s="84"/>
      <c r="D75" s="84"/>
      <c r="E75" s="84"/>
      <c r="F75" s="84"/>
      <c r="G75" s="84"/>
    </row>
    <row r="76" spans="3:11" outlineLevel="1" x14ac:dyDescent="0.2">
      <c r="C76" s="84"/>
      <c r="D76" s="84"/>
      <c r="E76" s="84"/>
      <c r="F76" s="84"/>
      <c r="G76" s="84"/>
    </row>
    <row r="77" spans="3:11" x14ac:dyDescent="0.2">
      <c r="C77" s="84"/>
      <c r="D77" s="84"/>
      <c r="E77" s="84"/>
      <c r="F77" s="84"/>
      <c r="G77" s="84"/>
    </row>
    <row r="78" spans="3:11" x14ac:dyDescent="0.2">
      <c r="C78" s="84"/>
      <c r="D78" s="84"/>
      <c r="E78" s="84"/>
      <c r="F78" s="84"/>
      <c r="G78" s="84"/>
    </row>
    <row r="79" spans="3:11" x14ac:dyDescent="0.2">
      <c r="C79" s="84"/>
      <c r="D79" s="84"/>
      <c r="E79" s="84"/>
      <c r="F79" s="84"/>
      <c r="G79" s="84"/>
    </row>
    <row r="80" spans="3:11" x14ac:dyDescent="0.2">
      <c r="C80" s="84"/>
      <c r="D80" s="84"/>
      <c r="E80" s="84"/>
      <c r="F80" s="84"/>
      <c r="G80" s="84"/>
    </row>
    <row r="81" spans="3:7" x14ac:dyDescent="0.2">
      <c r="C81" s="84"/>
      <c r="D81" s="84"/>
      <c r="E81" s="84"/>
      <c r="F81" s="84"/>
      <c r="G81" s="84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40"/>
  <sheetViews>
    <sheetView showGridLines="0" zoomScaleNormal="100" workbookViewId="0">
      <pane ySplit="4" topLeftCell="A5" activePane="bottomLeft" state="frozen"/>
      <selection activeCell="M64" sqref="M64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Model Parameters</v>
      </c>
      <c r="J1" s="83"/>
      <c r="K1" s="83"/>
    </row>
    <row r="2" spans="1:18" ht="18" x14ac:dyDescent="0.25">
      <c r="A2" s="47" t="str">
        <f ca="1">Model_Name</f>
        <v>Chapter 3.2 - SP Changing Forecast Periods.xlsx</v>
      </c>
    </row>
    <row r="3" spans="1:18" x14ac:dyDescent="0.2">
      <c r="A3" s="83" t="s">
        <v>1</v>
      </c>
      <c r="B3" s="83"/>
      <c r="C3" s="83"/>
      <c r="D3" s="83"/>
      <c r="E3" s="8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8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88" t="str">
        <f ca="1">IF(ISERROR(OR(FIND("[",CELL("filename",A1)),FIND("]",CELL("filename",A1)))),"",MID(CELL("filename",A1),FIND("[",CELL("filename",A1))+1,FIND("]",CELL("filename",A1))-FIND("[",CELL("filename",A1))-1))</f>
        <v>Chapter 3.2 - SP Changing Forecast Periods.xlsx</v>
      </c>
      <c r="H11" s="88"/>
      <c r="I11" s="88"/>
      <c r="J11" s="88"/>
      <c r="K11" s="88"/>
      <c r="L11" s="88"/>
      <c r="M11" s="88"/>
      <c r="N11" s="88"/>
    </row>
    <row r="12" spans="1:18" outlineLevel="1" x14ac:dyDescent="0.2">
      <c r="E12" t="s">
        <v>6</v>
      </c>
      <c r="G12" s="89" t="s">
        <v>77</v>
      </c>
      <c r="H12" s="89"/>
      <c r="I12" s="89"/>
      <c r="J12" s="89"/>
      <c r="K12" s="89"/>
      <c r="L12" s="89"/>
      <c r="M12" s="89"/>
      <c r="N12" s="89"/>
    </row>
    <row r="13" spans="1:18" outlineLevel="1" x14ac:dyDescent="0.2"/>
    <row r="14" spans="1:18" outlineLevel="1" x14ac:dyDescent="0.2"/>
    <row r="15" spans="1:18" ht="16.5" thickBot="1" x14ac:dyDescent="0.3">
      <c r="B15" s="48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s="76" customFormat="1" outlineLevel="1" x14ac:dyDescent="0.2">
      <c r="E27" s="76" t="s">
        <v>120</v>
      </c>
      <c r="G27" s="6">
        <f>LEN(MAX(LU_Periods))</f>
        <v>2</v>
      </c>
    </row>
    <row r="28" spans="3:7" outlineLevel="1" x14ac:dyDescent="0.2"/>
    <row r="29" spans="3:7" outlineLevel="1" x14ac:dyDescent="0.2">
      <c r="E29" t="s">
        <v>16</v>
      </c>
      <c r="G29" s="7">
        <v>9.9999999999999997E+98</v>
      </c>
    </row>
    <row r="30" spans="3:7" outlineLevel="1" x14ac:dyDescent="0.2">
      <c r="E30" t="s">
        <v>17</v>
      </c>
      <c r="G30" s="7">
        <v>1E-8</v>
      </c>
    </row>
    <row r="31" spans="3:7" outlineLevel="1" x14ac:dyDescent="0.2"/>
    <row r="32" spans="3:7" outlineLevel="1" x14ac:dyDescent="0.2">
      <c r="E32" t="s">
        <v>18</v>
      </c>
      <c r="G32" s="6">
        <v>1000</v>
      </c>
    </row>
    <row r="33" spans="5:7" outlineLevel="1" x14ac:dyDescent="0.2"/>
    <row r="34" spans="5:7" outlineLevel="1" x14ac:dyDescent="0.2">
      <c r="E34" s="58" t="s">
        <v>81</v>
      </c>
      <c r="G34" s="60" t="s">
        <v>82</v>
      </c>
    </row>
    <row r="35" spans="5:7" outlineLevel="1" x14ac:dyDescent="0.2">
      <c r="E35" s="58" t="s">
        <v>60</v>
      </c>
      <c r="G35" s="6" t="s">
        <v>83</v>
      </c>
    </row>
    <row r="36" spans="5:7" outlineLevel="1" x14ac:dyDescent="0.2">
      <c r="E36" s="58" t="s">
        <v>97</v>
      </c>
      <c r="G36" s="6" t="s">
        <v>98</v>
      </c>
    </row>
    <row r="37" spans="5:7" outlineLevel="1" x14ac:dyDescent="0.2">
      <c r="E37" s="58" t="s">
        <v>103</v>
      </c>
      <c r="G37" s="6" t="s">
        <v>104</v>
      </c>
    </row>
    <row r="38" spans="5:7" outlineLevel="1" x14ac:dyDescent="0.2">
      <c r="E38" s="58" t="s">
        <v>111</v>
      </c>
      <c r="G38" s="6" t="s">
        <v>112</v>
      </c>
    </row>
    <row r="39" spans="5:7" outlineLevel="1" x14ac:dyDescent="0.2"/>
    <row r="40" spans="5:7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A7ED-02FB-449C-9124-82E4F2DE02F3}">
  <sheetPr>
    <outlinePr summaryBelow="0" summaryRight="0"/>
    <pageSetUpPr fitToPage="1"/>
  </sheetPr>
  <dimension ref="A1:Z127"/>
  <sheetViews>
    <sheetView showGridLines="0" workbookViewId="0">
      <pane ySplit="4" topLeftCell="A5" activePane="bottomLeft" state="frozen"/>
      <selection activeCell="A3" sqref="A3:E3"/>
      <selection pane="bottomLeft" activeCell="A5" sqref="A5"/>
    </sheetView>
  </sheetViews>
  <sheetFormatPr defaultRowHeight="12" outlineLevelRow="2" x14ac:dyDescent="0.2"/>
  <cols>
    <col min="1" max="4" width="3.7109375" style="58" customWidth="1"/>
    <col min="5" max="5" width="13.85546875" style="58" bestFit="1" customWidth="1"/>
    <col min="6" max="9" width="9.140625" style="58"/>
    <col min="10" max="10" width="9.5703125" style="58" bestFit="1" customWidth="1"/>
    <col min="11" max="16384" width="9.140625" style="58"/>
  </cols>
  <sheetData>
    <row r="1" spans="1:26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Changing Forecast Periods</v>
      </c>
      <c r="I1" s="83"/>
      <c r="J1" s="83"/>
    </row>
    <row r="2" spans="1:26" ht="18" x14ac:dyDescent="0.25">
      <c r="A2" s="47" t="str">
        <f ca="1">Model_Name</f>
        <v>Chapter 3.2 - SP Changing Forecast Periods.xlsx</v>
      </c>
    </row>
    <row r="3" spans="1:26" x14ac:dyDescent="0.2">
      <c r="A3" s="83" t="s">
        <v>1</v>
      </c>
      <c r="B3" s="83"/>
      <c r="C3" s="83"/>
      <c r="D3" s="83"/>
      <c r="E3" s="83"/>
    </row>
    <row r="4" spans="1:26" ht="14.25" x14ac:dyDescent="0.2">
      <c r="B4" s="58" t="s">
        <v>2</v>
      </c>
      <c r="F4" s="1">
        <f>Overall_Error_Check</f>
        <v>0</v>
      </c>
    </row>
    <row r="5" spans="1:26" x14ac:dyDescent="0.2">
      <c r="A5" s="57"/>
    </row>
    <row r="6" spans="1:26" ht="16.5" thickBot="1" x14ac:dyDescent="0.3">
      <c r="B6" s="48">
        <f>MAX($B$5:$B5)+1</f>
        <v>1</v>
      </c>
      <c r="C6" s="3" t="s">
        <v>78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outlineLevel="1" thickTop="1" x14ac:dyDescent="0.2"/>
    <row r="8" spans="1:26" ht="16.5" outlineLevel="1" x14ac:dyDescent="0.25">
      <c r="C8" s="4" t="str">
        <f>C6</f>
        <v>Original Forecast</v>
      </c>
    </row>
    <row r="9" spans="1:26" outlineLevel="1" x14ac:dyDescent="0.2"/>
    <row r="10" spans="1:26" ht="16.5" outlineLevel="1" x14ac:dyDescent="0.25">
      <c r="C10" s="4"/>
      <c r="D10" s="5" t="s">
        <v>68</v>
      </c>
    </row>
    <row r="11" spans="1:26" outlineLevel="1" x14ac:dyDescent="0.2"/>
    <row r="12" spans="1:26" outlineLevel="1" x14ac:dyDescent="0.2">
      <c r="E12" s="58" t="s">
        <v>79</v>
      </c>
      <c r="F12" s="37" t="str">
        <f>Number</f>
        <v>#</v>
      </c>
      <c r="I12" s="64" t="s">
        <v>84</v>
      </c>
      <c r="J12" s="61">
        <f>N(I12)+1</f>
        <v>1</v>
      </c>
      <c r="K12" s="61">
        <f t="shared" ref="K12:X12" si="0">N(J12)+1</f>
        <v>2</v>
      </c>
      <c r="L12" s="61">
        <f t="shared" si="0"/>
        <v>3</v>
      </c>
      <c r="M12" s="61">
        <f t="shared" si="0"/>
        <v>4</v>
      </c>
      <c r="N12" s="61">
        <f t="shared" si="0"/>
        <v>5</v>
      </c>
      <c r="O12" s="61">
        <f t="shared" si="0"/>
        <v>6</v>
      </c>
      <c r="P12" s="61">
        <f t="shared" si="0"/>
        <v>7</v>
      </c>
      <c r="Q12" s="61">
        <f t="shared" si="0"/>
        <v>8</v>
      </c>
      <c r="R12" s="61">
        <f t="shared" si="0"/>
        <v>9</v>
      </c>
      <c r="S12" s="61">
        <f t="shared" si="0"/>
        <v>10</v>
      </c>
      <c r="T12" s="61">
        <f t="shared" si="0"/>
        <v>11</v>
      </c>
      <c r="U12" s="61">
        <f t="shared" si="0"/>
        <v>12</v>
      </c>
      <c r="V12" s="61">
        <f t="shared" si="0"/>
        <v>13</v>
      </c>
      <c r="W12" s="61">
        <f>N(V12)+1</f>
        <v>14</v>
      </c>
      <c r="X12" s="61">
        <f t="shared" si="0"/>
        <v>15</v>
      </c>
    </row>
    <row r="13" spans="1:26" outlineLevel="1" x14ac:dyDescent="0.2">
      <c r="E13" s="58" t="s">
        <v>80</v>
      </c>
      <c r="F13" s="37" t="str">
        <f>Currency</f>
        <v>$</v>
      </c>
      <c r="I13" s="63">
        <f>SUM(J13:X13)</f>
        <v>36</v>
      </c>
      <c r="J13" s="62">
        <v>1</v>
      </c>
      <c r="K13" s="62">
        <v>2</v>
      </c>
      <c r="L13" s="62">
        <v>3</v>
      </c>
      <c r="M13" s="62">
        <v>4</v>
      </c>
      <c r="N13" s="62">
        <v>5</v>
      </c>
      <c r="O13" s="62">
        <v>6</v>
      </c>
      <c r="P13" s="62">
        <v>7</v>
      </c>
      <c r="Q13" s="62">
        <v>8</v>
      </c>
      <c r="R13" s="62"/>
      <c r="S13" s="62"/>
      <c r="T13" s="62"/>
      <c r="U13" s="62"/>
      <c r="V13" s="62"/>
      <c r="W13" s="62"/>
      <c r="X13" s="62"/>
    </row>
    <row r="14" spans="1:26" outlineLevel="1" x14ac:dyDescent="0.2"/>
    <row r="15" spans="1:26" outlineLevel="1" x14ac:dyDescent="0.2">
      <c r="G15" s="59" t="s">
        <v>79</v>
      </c>
    </row>
    <row r="16" spans="1:26" outlineLevel="1" x14ac:dyDescent="0.2">
      <c r="E16" s="58" t="s">
        <v>86</v>
      </c>
      <c r="F16" s="37" t="str">
        <f>Number</f>
        <v>#</v>
      </c>
      <c r="G16" s="65">
        <f t="array" ref="G16">MIN(IF(LU_Original_Forecast_Data&lt;&gt;0,LU_Periods))</f>
        <v>1</v>
      </c>
      <c r="I16" s="23" t="str">
        <f ca="1">IFERROR(_xlfn.FORMULATEXT(G16),"")</f>
        <v>{=MIN(IF(LU_Original_Forecast_Data&lt;&gt;0,LU_Periods))}</v>
      </c>
    </row>
    <row r="17" spans="2:26" outlineLevel="1" x14ac:dyDescent="0.2">
      <c r="E17" s="58" t="s">
        <v>87</v>
      </c>
      <c r="F17" s="37" t="str">
        <f>Number</f>
        <v>#</v>
      </c>
      <c r="G17" s="65">
        <f t="array" ref="G17">MAX(IF(LU_Original_Forecast_Data&lt;&gt;0,LU_Periods))</f>
        <v>8</v>
      </c>
      <c r="I17" s="23" t="str">
        <f ca="1">IFERROR(_xlfn.FORMULATEXT(G17),"")</f>
        <v>{=MAX(IF(LU_Original_Forecast_Data&lt;&gt;0,LU_Periods))}</v>
      </c>
    </row>
    <row r="18" spans="2:26" outlineLevel="1" x14ac:dyDescent="0.2"/>
    <row r="19" spans="2:26" outlineLevel="1" x14ac:dyDescent="0.2"/>
    <row r="20" spans="2:26" ht="16.5" thickBot="1" x14ac:dyDescent="0.3">
      <c r="B20" s="48">
        <f>MAX($B$5:$B19)+1</f>
        <v>2</v>
      </c>
      <c r="C20" s="3" t="s">
        <v>85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2.75" outlineLevel="1" thickTop="1" x14ac:dyDescent="0.2"/>
    <row r="22" spans="2:26" ht="16.5" outlineLevel="1" x14ac:dyDescent="0.25">
      <c r="C22" s="4" t="str">
        <f>C20</f>
        <v>Revised Forecast</v>
      </c>
    </row>
    <row r="23" spans="2:26" outlineLevel="1" x14ac:dyDescent="0.2"/>
    <row r="24" spans="2:26" ht="16.5" outlineLevel="1" x14ac:dyDescent="0.25">
      <c r="C24" s="4"/>
      <c r="D24" s="5" t="str">
        <f>D10</f>
        <v>Assumptions</v>
      </c>
    </row>
    <row r="25" spans="2:26" outlineLevel="1" x14ac:dyDescent="0.2"/>
    <row r="26" spans="2:26" outlineLevel="1" x14ac:dyDescent="0.2">
      <c r="G26" s="59" t="s">
        <v>79</v>
      </c>
      <c r="H26" s="59" t="s">
        <v>88</v>
      </c>
    </row>
    <row r="27" spans="2:26" ht="12.75" outlineLevel="1" x14ac:dyDescent="0.2">
      <c r="E27" s="58" t="str">
        <f>E16</f>
        <v>Start Period</v>
      </c>
      <c r="F27" s="37" t="str">
        <f>Number</f>
        <v>#</v>
      </c>
      <c r="G27" s="62">
        <v>4</v>
      </c>
      <c r="H27" s="28"/>
    </row>
    <row r="28" spans="2:26" ht="12.75" outlineLevel="1" x14ac:dyDescent="0.2">
      <c r="E28" s="58" t="str">
        <f>E17</f>
        <v>End Period</v>
      </c>
      <c r="F28" s="37" t="str">
        <f>Number</f>
        <v>#</v>
      </c>
      <c r="G28" s="62">
        <v>6</v>
      </c>
      <c r="H28" s="67">
        <f>(N(G28)&lt;N(G27))*1</f>
        <v>0</v>
      </c>
    </row>
    <row r="29" spans="2:26" outlineLevel="1" x14ac:dyDescent="0.2"/>
    <row r="30" spans="2:26" outlineLevel="1" x14ac:dyDescent="0.2"/>
    <row r="31" spans="2:26" ht="15" outlineLevel="1" x14ac:dyDescent="0.25">
      <c r="D31" s="5" t="str">
        <f>C22</f>
        <v>Revised Forecast</v>
      </c>
    </row>
    <row r="32" spans="2:26" outlineLevel="1" x14ac:dyDescent="0.2"/>
    <row r="33" spans="2:26" outlineLevel="1" x14ac:dyDescent="0.2">
      <c r="E33" s="58" t="str">
        <f>E12</f>
        <v>Period</v>
      </c>
      <c r="F33" s="37" t="str">
        <f>Number</f>
        <v>#</v>
      </c>
      <c r="I33" s="64" t="s">
        <v>84</v>
      </c>
      <c r="J33" s="61">
        <f>N(I33)+1</f>
        <v>1</v>
      </c>
      <c r="K33" s="61">
        <f t="shared" ref="K33:V33" si="1">N(J33)+1</f>
        <v>2</v>
      </c>
      <c r="L33" s="61">
        <f t="shared" si="1"/>
        <v>3</v>
      </c>
      <c r="M33" s="61">
        <f t="shared" si="1"/>
        <v>4</v>
      </c>
      <c r="N33" s="61">
        <f t="shared" si="1"/>
        <v>5</v>
      </c>
      <c r="O33" s="61">
        <f t="shared" si="1"/>
        <v>6</v>
      </c>
      <c r="P33" s="61">
        <f t="shared" si="1"/>
        <v>7</v>
      </c>
      <c r="Q33" s="61">
        <f t="shared" si="1"/>
        <v>8</v>
      </c>
      <c r="R33" s="61">
        <f t="shared" si="1"/>
        <v>9</v>
      </c>
      <c r="S33" s="61">
        <f t="shared" si="1"/>
        <v>10</v>
      </c>
      <c r="T33" s="61">
        <f t="shared" si="1"/>
        <v>11</v>
      </c>
      <c r="U33" s="61">
        <f t="shared" si="1"/>
        <v>12</v>
      </c>
      <c r="V33" s="61">
        <f t="shared" si="1"/>
        <v>13</v>
      </c>
      <c r="W33" s="61">
        <f>N(V33)+1</f>
        <v>14</v>
      </c>
      <c r="X33" s="61">
        <f t="shared" ref="X33" si="2">N(W33)+1</f>
        <v>15</v>
      </c>
    </row>
    <row r="34" spans="2:26" outlineLevel="1" x14ac:dyDescent="0.2">
      <c r="E34" s="58" t="str">
        <f>E13</f>
        <v>Forecast</v>
      </c>
      <c r="F34" s="37" t="str">
        <f>Currency</f>
        <v>$</v>
      </c>
      <c r="I34" s="63">
        <f>SUM(J34:X34)</f>
        <v>36.000029999999995</v>
      </c>
      <c r="J34" s="80">
        <f>J77</f>
        <v>0</v>
      </c>
      <c r="K34" s="80">
        <f t="shared" ref="K34:X34" si="3">K77</f>
        <v>0</v>
      </c>
      <c r="L34" s="80">
        <f t="shared" si="3"/>
        <v>0</v>
      </c>
      <c r="M34" s="80">
        <f t="shared" si="3"/>
        <v>5</v>
      </c>
      <c r="N34" s="80">
        <f t="shared" si="3"/>
        <v>12.00001</v>
      </c>
      <c r="O34" s="80">
        <f t="shared" si="3"/>
        <v>19.000019999999999</v>
      </c>
      <c r="P34" s="80">
        <f t="shared" si="3"/>
        <v>0</v>
      </c>
      <c r="Q34" s="80">
        <f t="shared" si="3"/>
        <v>0</v>
      </c>
      <c r="R34" s="80">
        <f t="shared" si="3"/>
        <v>0</v>
      </c>
      <c r="S34" s="80">
        <f t="shared" si="3"/>
        <v>0</v>
      </c>
      <c r="T34" s="80">
        <f t="shared" si="3"/>
        <v>0</v>
      </c>
      <c r="U34" s="80">
        <f t="shared" si="3"/>
        <v>0</v>
      </c>
      <c r="V34" s="80">
        <f t="shared" si="3"/>
        <v>0</v>
      </c>
      <c r="W34" s="80">
        <f t="shared" si="3"/>
        <v>0</v>
      </c>
      <c r="X34" s="80">
        <f t="shared" si="3"/>
        <v>0</v>
      </c>
    </row>
    <row r="35" spans="2:26" outlineLevel="1" x14ac:dyDescent="0.2"/>
    <row r="36" spans="2:26" outlineLevel="1" x14ac:dyDescent="0.2"/>
    <row r="37" spans="2:26" ht="16.5" thickBot="1" x14ac:dyDescent="0.3">
      <c r="B37" s="48">
        <f>MAX($B$5:$B36)+1</f>
        <v>3</v>
      </c>
      <c r="C37" s="3" t="s">
        <v>89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2.75" outlineLevel="1" thickTop="1" x14ac:dyDescent="0.2"/>
    <row r="39" spans="2:26" ht="16.5" outlineLevel="1" x14ac:dyDescent="0.25">
      <c r="C39" s="4" t="s">
        <v>90</v>
      </c>
    </row>
    <row r="40" spans="2:26" outlineLevel="1" x14ac:dyDescent="0.2"/>
    <row r="41" spans="2:26" ht="16.5" outlineLevel="1" x14ac:dyDescent="0.25">
      <c r="C41" s="4"/>
      <c r="D41" s="5" t="str">
        <f>C6</f>
        <v>Original Forecast</v>
      </c>
    </row>
    <row r="42" spans="2:26" outlineLevel="1" x14ac:dyDescent="0.2"/>
    <row r="43" spans="2:26" outlineLevel="1" x14ac:dyDescent="0.2">
      <c r="E43" s="58" t="str">
        <f>E12</f>
        <v>Period</v>
      </c>
      <c r="F43" s="37" t="str">
        <f>Number</f>
        <v>#</v>
      </c>
      <c r="I43" s="64" t="str">
        <f>I12</f>
        <v>Total</v>
      </c>
      <c r="J43" s="61">
        <f>J$12</f>
        <v>1</v>
      </c>
      <c r="K43" s="61">
        <f t="shared" ref="K43:X43" si="4">K$12</f>
        <v>2</v>
      </c>
      <c r="L43" s="61">
        <f t="shared" si="4"/>
        <v>3</v>
      </c>
      <c r="M43" s="61">
        <f t="shared" si="4"/>
        <v>4</v>
      </c>
      <c r="N43" s="61">
        <f t="shared" si="4"/>
        <v>5</v>
      </c>
      <c r="O43" s="61">
        <f t="shared" si="4"/>
        <v>6</v>
      </c>
      <c r="P43" s="61">
        <f t="shared" si="4"/>
        <v>7</v>
      </c>
      <c r="Q43" s="61">
        <f t="shared" si="4"/>
        <v>8</v>
      </c>
      <c r="R43" s="61">
        <f t="shared" si="4"/>
        <v>9</v>
      </c>
      <c r="S43" s="61">
        <f t="shared" si="4"/>
        <v>10</v>
      </c>
      <c r="T43" s="61">
        <f t="shared" si="4"/>
        <v>11</v>
      </c>
      <c r="U43" s="61">
        <f t="shared" si="4"/>
        <v>12</v>
      </c>
      <c r="V43" s="61">
        <f t="shared" si="4"/>
        <v>13</v>
      </c>
      <c r="W43" s="61">
        <f t="shared" si="4"/>
        <v>14</v>
      </c>
      <c r="X43" s="61">
        <f t="shared" si="4"/>
        <v>15</v>
      </c>
    </row>
    <row r="44" spans="2:26" outlineLevel="1" x14ac:dyDescent="0.2">
      <c r="E44" s="58" t="str">
        <f>E13</f>
        <v>Forecast</v>
      </c>
      <c r="F44" s="37" t="str">
        <f>Currency</f>
        <v>$</v>
      </c>
      <c r="I44" s="63">
        <f>I13</f>
        <v>36</v>
      </c>
      <c r="J44" s="77">
        <f>J13</f>
        <v>1</v>
      </c>
      <c r="K44" s="77">
        <f t="shared" ref="K44:X44" si="5">K13</f>
        <v>2</v>
      </c>
      <c r="L44" s="77">
        <f t="shared" si="5"/>
        <v>3</v>
      </c>
      <c r="M44" s="77">
        <f t="shared" si="5"/>
        <v>4</v>
      </c>
      <c r="N44" s="77">
        <f t="shared" si="5"/>
        <v>5</v>
      </c>
      <c r="O44" s="77">
        <f t="shared" si="5"/>
        <v>6</v>
      </c>
      <c r="P44" s="77">
        <f t="shared" si="5"/>
        <v>7</v>
      </c>
      <c r="Q44" s="77">
        <f t="shared" si="5"/>
        <v>8</v>
      </c>
      <c r="R44" s="77">
        <f t="shared" si="5"/>
        <v>0</v>
      </c>
      <c r="S44" s="77">
        <f t="shared" si="5"/>
        <v>0</v>
      </c>
      <c r="T44" s="77">
        <f t="shared" si="5"/>
        <v>0</v>
      </c>
      <c r="U44" s="77">
        <f t="shared" si="5"/>
        <v>0</v>
      </c>
      <c r="V44" s="77">
        <f t="shared" si="5"/>
        <v>0</v>
      </c>
      <c r="W44" s="77">
        <f t="shared" si="5"/>
        <v>0</v>
      </c>
      <c r="X44" s="77">
        <f t="shared" si="5"/>
        <v>0</v>
      </c>
    </row>
    <row r="45" spans="2:26" outlineLevel="1" x14ac:dyDescent="0.2"/>
    <row r="46" spans="2:26" outlineLevel="1" x14ac:dyDescent="0.2"/>
    <row r="47" spans="2:26" ht="15" outlineLevel="1" x14ac:dyDescent="0.25">
      <c r="D47" s="5" t="s">
        <v>91</v>
      </c>
    </row>
    <row r="48" spans="2:26" outlineLevel="1" x14ac:dyDescent="0.2"/>
    <row r="49" spans="3:25" outlineLevel="1" x14ac:dyDescent="0.2">
      <c r="G49" s="59" t="s">
        <v>93</v>
      </c>
      <c r="H49" s="59" t="s">
        <v>94</v>
      </c>
    </row>
    <row r="50" spans="3:25" outlineLevel="1" x14ac:dyDescent="0.2">
      <c r="E50" s="58" t="str">
        <f>E16</f>
        <v>Start Period</v>
      </c>
      <c r="F50" s="37" t="str">
        <f>Number</f>
        <v>#</v>
      </c>
      <c r="G50" s="65">
        <f>G16</f>
        <v>1</v>
      </c>
      <c r="H50" s="65">
        <f>G27</f>
        <v>4</v>
      </c>
    </row>
    <row r="51" spans="3:25" outlineLevel="1" x14ac:dyDescent="0.2">
      <c r="E51" s="58" t="str">
        <f>E17</f>
        <v>End Period</v>
      </c>
      <c r="F51" s="37" t="str">
        <f>Number</f>
        <v>#</v>
      </c>
      <c r="G51" s="65">
        <f>G17</f>
        <v>8</v>
      </c>
      <c r="H51" s="65">
        <f>G28</f>
        <v>6</v>
      </c>
    </row>
    <row r="52" spans="3:25" outlineLevel="1" x14ac:dyDescent="0.2"/>
    <row r="53" spans="3:25" outlineLevel="1" x14ac:dyDescent="0.2">
      <c r="E53" s="58" t="s">
        <v>92</v>
      </c>
      <c r="F53" s="37" t="str">
        <f>Number</f>
        <v>#</v>
      </c>
      <c r="G53" s="71">
        <f>G51-G50+1</f>
        <v>8</v>
      </c>
      <c r="H53" s="71">
        <f>H51-H50+1</f>
        <v>3</v>
      </c>
    </row>
    <row r="54" spans="3:25" outlineLevel="1" x14ac:dyDescent="0.2"/>
    <row r="55" spans="3:25" outlineLevel="1" x14ac:dyDescent="0.2">
      <c r="E55" s="58" t="s">
        <v>95</v>
      </c>
      <c r="F55" s="37" t="str">
        <f>Multiple</f>
        <v>x</v>
      </c>
      <c r="H55" s="68">
        <f>IF(H53,G53/H53,)</f>
        <v>2.6666666666666665</v>
      </c>
    </row>
    <row r="56" spans="3:25" outlineLevel="1" x14ac:dyDescent="0.2"/>
    <row r="57" spans="3:25" outlineLevel="1" x14ac:dyDescent="0.2"/>
    <row r="58" spans="3:25" ht="16.5" outlineLevel="1" x14ac:dyDescent="0.25">
      <c r="C58" s="4" t="str">
        <f>C37</f>
        <v>Calculations</v>
      </c>
    </row>
    <row r="59" spans="3:25" outlineLevel="1" x14ac:dyDescent="0.2"/>
    <row r="60" spans="3:25" ht="15" outlineLevel="1" x14ac:dyDescent="0.25">
      <c r="D60" s="5" t="s">
        <v>99</v>
      </c>
      <c r="L60" s="76"/>
      <c r="M60" s="76"/>
      <c r="N60" s="76"/>
      <c r="O60" s="76"/>
      <c r="P60" s="76"/>
      <c r="Q60" s="76"/>
      <c r="R60" s="76"/>
    </row>
    <row r="61" spans="3:25" outlineLevel="1" x14ac:dyDescent="0.2"/>
    <row r="62" spans="3:25" outlineLevel="1" x14ac:dyDescent="0.2">
      <c r="E62" s="58" t="str">
        <f>E12</f>
        <v>Period</v>
      </c>
      <c r="F62" s="37" t="str">
        <f>Number</f>
        <v>#</v>
      </c>
      <c r="J62" s="61">
        <f t="shared" ref="J62:X62" si="6">J$12</f>
        <v>1</v>
      </c>
      <c r="K62" s="61">
        <f t="shared" si="6"/>
        <v>2</v>
      </c>
      <c r="L62" s="61">
        <f t="shared" si="6"/>
        <v>3</v>
      </c>
      <c r="M62" s="61">
        <f t="shared" si="6"/>
        <v>4</v>
      </c>
      <c r="N62" s="61">
        <f t="shared" si="6"/>
        <v>5</v>
      </c>
      <c r="O62" s="61">
        <f t="shared" si="6"/>
        <v>6</v>
      </c>
      <c r="P62" s="61">
        <f t="shared" si="6"/>
        <v>7</v>
      </c>
      <c r="Q62" s="61">
        <f t="shared" si="6"/>
        <v>8</v>
      </c>
      <c r="R62" s="61">
        <f t="shared" si="6"/>
        <v>9</v>
      </c>
      <c r="S62" s="61">
        <f t="shared" si="6"/>
        <v>10</v>
      </c>
      <c r="T62" s="61">
        <f t="shared" si="6"/>
        <v>11</v>
      </c>
      <c r="U62" s="61">
        <f t="shared" si="6"/>
        <v>12</v>
      </c>
      <c r="V62" s="61">
        <f t="shared" si="6"/>
        <v>13</v>
      </c>
      <c r="W62" s="61">
        <f t="shared" si="6"/>
        <v>14</v>
      </c>
      <c r="X62" s="61">
        <f t="shared" si="6"/>
        <v>15</v>
      </c>
      <c r="Y62" s="23"/>
    </row>
    <row r="63" spans="3:25" outlineLevel="1" x14ac:dyDescent="0.2">
      <c r="E63" s="58" t="s">
        <v>102</v>
      </c>
      <c r="F63" s="37" t="str">
        <f>Boolean</f>
        <v>[1,0]</v>
      </c>
      <c r="J63" s="69">
        <f t="shared" ref="J63:X63" si="7">AND(J$62&gt;=$H$50,J$62&lt;=$H$51)*1</f>
        <v>0</v>
      </c>
      <c r="K63" s="69">
        <f t="shared" si="7"/>
        <v>0</v>
      </c>
      <c r="L63" s="69">
        <f t="shared" si="7"/>
        <v>0</v>
      </c>
      <c r="M63" s="69">
        <f t="shared" si="7"/>
        <v>1</v>
      </c>
      <c r="N63" s="69">
        <f t="shared" si="7"/>
        <v>1</v>
      </c>
      <c r="O63" s="69">
        <f t="shared" si="7"/>
        <v>1</v>
      </c>
      <c r="P63" s="69">
        <f t="shared" si="7"/>
        <v>0</v>
      </c>
      <c r="Q63" s="69">
        <f t="shared" si="7"/>
        <v>0</v>
      </c>
      <c r="R63" s="69">
        <f t="shared" si="7"/>
        <v>0</v>
      </c>
      <c r="S63" s="69">
        <f t="shared" si="7"/>
        <v>0</v>
      </c>
      <c r="T63" s="69">
        <f t="shared" si="7"/>
        <v>0</v>
      </c>
      <c r="U63" s="69">
        <f t="shared" si="7"/>
        <v>0</v>
      </c>
      <c r="V63" s="69">
        <f t="shared" si="7"/>
        <v>0</v>
      </c>
      <c r="W63" s="69">
        <f t="shared" si="7"/>
        <v>0</v>
      </c>
      <c r="X63" s="69">
        <f t="shared" si="7"/>
        <v>0</v>
      </c>
      <c r="Y63" s="23" t="str">
        <f t="shared" ref="Y63:Y65" ca="1" si="8">IFERROR(_xlfn.FORMULATEXT(J63),"")</f>
        <v>=AND(J$62&gt;=$H$50,J$62&lt;=$H$51)*1</v>
      </c>
    </row>
    <row r="64" spans="3:25" outlineLevel="1" x14ac:dyDescent="0.2">
      <c r="E64" s="58" t="s">
        <v>100</v>
      </c>
      <c r="F64" s="37" t="str">
        <f>Number</f>
        <v>#</v>
      </c>
      <c r="J64" s="72">
        <f>IF(J$63,I65+($G$50-1)*(J$62=$H$50),)</f>
        <v>0</v>
      </c>
      <c r="K64" s="72">
        <f t="shared" ref="K64:X64" si="9">IF(K$63,J65+($G$50-1)*(K$62=$H$50),)</f>
        <v>0</v>
      </c>
      <c r="L64" s="72">
        <f t="shared" si="9"/>
        <v>0</v>
      </c>
      <c r="M64" s="72">
        <f t="shared" si="9"/>
        <v>0</v>
      </c>
      <c r="N64" s="72">
        <f t="shared" si="9"/>
        <v>2.6666666666666665</v>
      </c>
      <c r="O64" s="72">
        <f t="shared" si="9"/>
        <v>5.333333333333333</v>
      </c>
      <c r="P64" s="72">
        <f t="shared" si="9"/>
        <v>0</v>
      </c>
      <c r="Q64" s="72">
        <f t="shared" si="9"/>
        <v>0</v>
      </c>
      <c r="R64" s="72">
        <f t="shared" si="9"/>
        <v>0</v>
      </c>
      <c r="S64" s="72">
        <f t="shared" si="9"/>
        <v>0</v>
      </c>
      <c r="T64" s="72">
        <f t="shared" si="9"/>
        <v>0</v>
      </c>
      <c r="U64" s="72">
        <f t="shared" si="9"/>
        <v>0</v>
      </c>
      <c r="V64" s="72">
        <f t="shared" si="9"/>
        <v>0</v>
      </c>
      <c r="W64" s="72">
        <f t="shared" si="9"/>
        <v>0</v>
      </c>
      <c r="X64" s="72">
        <f t="shared" si="9"/>
        <v>0</v>
      </c>
      <c r="Y64" s="23" t="str">
        <f t="shared" ca="1" si="8"/>
        <v>=IF(J$63,I65+($G$50-1)*(J$62=$H$50),)</v>
      </c>
    </row>
    <row r="65" spans="2:26" ht="12.75" outlineLevel="1" x14ac:dyDescent="0.2">
      <c r="E65" s="58" t="s">
        <v>101</v>
      </c>
      <c r="F65" s="37" t="str">
        <f>Number</f>
        <v>#</v>
      </c>
      <c r="I65" s="28"/>
      <c r="J65" s="72">
        <f t="shared" ref="J65:X65" si="10">IF(J$63,J64+Period_Factor,)</f>
        <v>0</v>
      </c>
      <c r="K65" s="72">
        <f t="shared" si="10"/>
        <v>0</v>
      </c>
      <c r="L65" s="72">
        <f t="shared" si="10"/>
        <v>0</v>
      </c>
      <c r="M65" s="72">
        <f t="shared" si="10"/>
        <v>2.6666666666666665</v>
      </c>
      <c r="N65" s="72">
        <f t="shared" si="10"/>
        <v>5.333333333333333</v>
      </c>
      <c r="O65" s="72">
        <f t="shared" si="10"/>
        <v>8</v>
      </c>
      <c r="P65" s="72">
        <f t="shared" si="10"/>
        <v>0</v>
      </c>
      <c r="Q65" s="72">
        <f t="shared" si="10"/>
        <v>0</v>
      </c>
      <c r="R65" s="72">
        <f t="shared" si="10"/>
        <v>0</v>
      </c>
      <c r="S65" s="72">
        <f t="shared" si="10"/>
        <v>0</v>
      </c>
      <c r="T65" s="72">
        <f t="shared" si="10"/>
        <v>0</v>
      </c>
      <c r="U65" s="72">
        <f t="shared" si="10"/>
        <v>0</v>
      </c>
      <c r="V65" s="72">
        <f t="shared" si="10"/>
        <v>0</v>
      </c>
      <c r="W65" s="72">
        <f t="shared" si="10"/>
        <v>0</v>
      </c>
      <c r="X65" s="72">
        <f t="shared" si="10"/>
        <v>0</v>
      </c>
      <c r="Y65" s="23" t="str">
        <f t="shared" ca="1" si="8"/>
        <v>=IF(J$63,J64+Period_Factor,)</v>
      </c>
    </row>
    <row r="66" spans="2:26" outlineLevel="1" x14ac:dyDescent="0.2">
      <c r="Y66" s="23"/>
    </row>
    <row r="67" spans="2:26" outlineLevel="1" x14ac:dyDescent="0.2">
      <c r="E67" s="58" t="s">
        <v>105</v>
      </c>
      <c r="F67" s="37" t="str">
        <f>Number</f>
        <v>#</v>
      </c>
      <c r="J67" s="70">
        <f>IF(ROUNDUP(J$64,0)-J64,ROUNDUP(J$64,0),)</f>
        <v>0</v>
      </c>
      <c r="K67" s="70">
        <f t="shared" ref="K67:X67" si="11">IF(ROUNDUP(K$64,0)-K64,ROUNDUP(K$64,0),)</f>
        <v>0</v>
      </c>
      <c r="L67" s="70">
        <f t="shared" si="11"/>
        <v>0</v>
      </c>
      <c r="M67" s="70">
        <f t="shared" si="11"/>
        <v>0</v>
      </c>
      <c r="N67" s="70">
        <f t="shared" si="11"/>
        <v>3</v>
      </c>
      <c r="O67" s="70">
        <f t="shared" si="11"/>
        <v>6</v>
      </c>
      <c r="P67" s="70">
        <f t="shared" si="11"/>
        <v>0</v>
      </c>
      <c r="Q67" s="70">
        <f t="shared" si="11"/>
        <v>0</v>
      </c>
      <c r="R67" s="70">
        <f t="shared" si="11"/>
        <v>0</v>
      </c>
      <c r="S67" s="70">
        <f t="shared" si="11"/>
        <v>0</v>
      </c>
      <c r="T67" s="70">
        <f t="shared" si="11"/>
        <v>0</v>
      </c>
      <c r="U67" s="70">
        <f t="shared" si="11"/>
        <v>0</v>
      </c>
      <c r="V67" s="70">
        <f t="shared" si="11"/>
        <v>0</v>
      </c>
      <c r="W67" s="70">
        <f t="shared" si="11"/>
        <v>0</v>
      </c>
      <c r="X67" s="70">
        <f t="shared" si="11"/>
        <v>0</v>
      </c>
      <c r="Y67" s="23" t="str">
        <f ca="1">IFERROR(_xlfn.FORMULATEXT(J67),"")</f>
        <v>=IF(ROUNDUP(J$64,0)-J64,ROUNDUP(J$64,0),)</v>
      </c>
    </row>
    <row r="68" spans="2:26" outlineLevel="1" x14ac:dyDescent="0.2">
      <c r="E68" s="58" t="s">
        <v>106</v>
      </c>
      <c r="F68" s="37" t="str">
        <f>Number</f>
        <v>#</v>
      </c>
      <c r="J68" s="70">
        <f>IF(J$64,ROUNDUP(J$64,0)+1,)</f>
        <v>0</v>
      </c>
      <c r="K68" s="70">
        <f t="shared" ref="K68:X68" si="12">IF(K$64,ROUNDUP(K$64,0)+1,)</f>
        <v>0</v>
      </c>
      <c r="L68" s="70">
        <f t="shared" si="12"/>
        <v>0</v>
      </c>
      <c r="M68" s="70">
        <f t="shared" si="12"/>
        <v>0</v>
      </c>
      <c r="N68" s="70">
        <f t="shared" si="12"/>
        <v>4</v>
      </c>
      <c r="O68" s="70">
        <f t="shared" si="12"/>
        <v>7</v>
      </c>
      <c r="P68" s="70">
        <f t="shared" si="12"/>
        <v>0</v>
      </c>
      <c r="Q68" s="70">
        <f t="shared" si="12"/>
        <v>0</v>
      </c>
      <c r="R68" s="70">
        <f t="shared" si="12"/>
        <v>0</v>
      </c>
      <c r="S68" s="70">
        <f t="shared" si="12"/>
        <v>0</v>
      </c>
      <c r="T68" s="70">
        <f t="shared" si="12"/>
        <v>0</v>
      </c>
      <c r="U68" s="70">
        <f t="shared" si="12"/>
        <v>0</v>
      </c>
      <c r="V68" s="70">
        <f t="shared" si="12"/>
        <v>0</v>
      </c>
      <c r="W68" s="70">
        <f t="shared" si="12"/>
        <v>0</v>
      </c>
      <c r="X68" s="70">
        <f t="shared" si="12"/>
        <v>0</v>
      </c>
      <c r="Y68" s="23" t="str">
        <f t="shared" ref="Y68:Y77" ca="1" si="13">IFERROR(_xlfn.FORMULATEXT(J68),"")</f>
        <v>=IF(J$64,ROUNDUP(J$64,0)+1,)</v>
      </c>
    </row>
    <row r="69" spans="2:26" outlineLevel="1" x14ac:dyDescent="0.2">
      <c r="E69" s="58" t="s">
        <v>107</v>
      </c>
      <c r="F69" s="37" t="str">
        <f>Number</f>
        <v>#</v>
      </c>
      <c r="J69" s="70">
        <f>ROUNDDOWN(J$65,0)</f>
        <v>0</v>
      </c>
      <c r="K69" s="70">
        <f t="shared" ref="K69:X69" si="14">ROUNDDOWN(K$65,0)</f>
        <v>0</v>
      </c>
      <c r="L69" s="70">
        <f t="shared" si="14"/>
        <v>0</v>
      </c>
      <c r="M69" s="70">
        <f t="shared" si="14"/>
        <v>2</v>
      </c>
      <c r="N69" s="70">
        <f t="shared" si="14"/>
        <v>5</v>
      </c>
      <c r="O69" s="70">
        <f t="shared" si="14"/>
        <v>8</v>
      </c>
      <c r="P69" s="70">
        <f t="shared" si="14"/>
        <v>0</v>
      </c>
      <c r="Q69" s="70">
        <f t="shared" si="14"/>
        <v>0</v>
      </c>
      <c r="R69" s="70">
        <f t="shared" si="14"/>
        <v>0</v>
      </c>
      <c r="S69" s="70">
        <f t="shared" si="14"/>
        <v>0</v>
      </c>
      <c r="T69" s="70">
        <f t="shared" si="14"/>
        <v>0</v>
      </c>
      <c r="U69" s="70">
        <f t="shared" si="14"/>
        <v>0</v>
      </c>
      <c r="V69" s="70">
        <f t="shared" si="14"/>
        <v>0</v>
      </c>
      <c r="W69" s="70">
        <f t="shared" si="14"/>
        <v>0</v>
      </c>
      <c r="X69" s="70">
        <f t="shared" si="14"/>
        <v>0</v>
      </c>
      <c r="Y69" s="23" t="str">
        <f t="shared" ca="1" si="13"/>
        <v>=ROUNDDOWN(J$65,0)</v>
      </c>
    </row>
    <row r="70" spans="2:26" outlineLevel="1" x14ac:dyDescent="0.2">
      <c r="E70" s="58" t="s">
        <v>108</v>
      </c>
      <c r="F70" s="37" t="str">
        <f>Number</f>
        <v>#</v>
      </c>
      <c r="J70" s="70">
        <f>IF(ROUNDUP(J$65,0)-J65,ROUNDUP(J$65,0),)</f>
        <v>0</v>
      </c>
      <c r="K70" s="70">
        <f t="shared" ref="K70:X70" si="15">IF(ROUNDUP(K$65,0)-K65,ROUNDUP(K$65,0),)</f>
        <v>0</v>
      </c>
      <c r="L70" s="70">
        <f t="shared" si="15"/>
        <v>0</v>
      </c>
      <c r="M70" s="70">
        <f t="shared" si="15"/>
        <v>3</v>
      </c>
      <c r="N70" s="70">
        <f t="shared" si="15"/>
        <v>6</v>
      </c>
      <c r="O70" s="70">
        <f t="shared" si="15"/>
        <v>0</v>
      </c>
      <c r="P70" s="70">
        <f t="shared" si="15"/>
        <v>0</v>
      </c>
      <c r="Q70" s="70">
        <f t="shared" si="15"/>
        <v>0</v>
      </c>
      <c r="R70" s="70">
        <f t="shared" si="15"/>
        <v>0</v>
      </c>
      <c r="S70" s="70">
        <f t="shared" si="15"/>
        <v>0</v>
      </c>
      <c r="T70" s="70">
        <f t="shared" si="15"/>
        <v>0</v>
      </c>
      <c r="U70" s="70">
        <f t="shared" si="15"/>
        <v>0</v>
      </c>
      <c r="V70" s="70">
        <f t="shared" si="15"/>
        <v>0</v>
      </c>
      <c r="W70" s="70">
        <f t="shared" si="15"/>
        <v>0</v>
      </c>
      <c r="X70" s="70">
        <f t="shared" si="15"/>
        <v>0</v>
      </c>
      <c r="Y70" s="23" t="str">
        <f t="shared" ca="1" si="13"/>
        <v>=IF(ROUNDUP(J$65,0)-J65,ROUNDUP(J$65,0),)</v>
      </c>
    </row>
    <row r="71" spans="2:26" outlineLevel="1" x14ac:dyDescent="0.2">
      <c r="Y71" s="23"/>
    </row>
    <row r="72" spans="2:26" outlineLevel="1" x14ac:dyDescent="0.2">
      <c r="E72" s="58" t="s">
        <v>109</v>
      </c>
      <c r="F72" s="37" t="str">
        <f>Percentage</f>
        <v>%</v>
      </c>
      <c r="I72" s="40"/>
      <c r="J72" s="73">
        <f t="shared" ref="J72:X72" si="16">MIN(MOD(ROUND(J67-J64,Rounding_Accuracy),1),Period_Factor)*J$63</f>
        <v>0</v>
      </c>
      <c r="K72" s="73">
        <f t="shared" si="16"/>
        <v>0</v>
      </c>
      <c r="L72" s="73">
        <f t="shared" si="16"/>
        <v>0</v>
      </c>
      <c r="M72" s="73">
        <f t="shared" si="16"/>
        <v>0</v>
      </c>
      <c r="N72" s="73">
        <f t="shared" si="16"/>
        <v>0.33333000000000002</v>
      </c>
      <c r="O72" s="73">
        <f t="shared" si="16"/>
        <v>0.66666999999999998</v>
      </c>
      <c r="P72" s="73">
        <f t="shared" si="16"/>
        <v>0</v>
      </c>
      <c r="Q72" s="73">
        <f t="shared" si="16"/>
        <v>0</v>
      </c>
      <c r="R72" s="73">
        <f t="shared" si="16"/>
        <v>0</v>
      </c>
      <c r="S72" s="73">
        <f t="shared" si="16"/>
        <v>0</v>
      </c>
      <c r="T72" s="73">
        <f t="shared" si="16"/>
        <v>0</v>
      </c>
      <c r="U72" s="73">
        <f t="shared" si="16"/>
        <v>0</v>
      </c>
      <c r="V72" s="73">
        <f t="shared" si="16"/>
        <v>0</v>
      </c>
      <c r="W72" s="73">
        <f t="shared" si="16"/>
        <v>0</v>
      </c>
      <c r="X72" s="73">
        <f t="shared" si="16"/>
        <v>0</v>
      </c>
      <c r="Y72" s="23" t="str">
        <f t="shared" ca="1" si="13"/>
        <v>=MIN(MOD(ROUND(J67-J64,Rounding_Accuracy),1),Period_Factor)*J$63</v>
      </c>
    </row>
    <row r="73" spans="2:26" outlineLevel="1" x14ac:dyDescent="0.2">
      <c r="E73" s="58" t="s">
        <v>113</v>
      </c>
      <c r="F73" s="37" t="str">
        <f>Percentage</f>
        <v>%</v>
      </c>
      <c r="I73" s="40"/>
      <c r="J73" s="73">
        <f t="shared" ref="J73:X73" si="17">MIN(IF(AND(J$69&gt;=J$68,J$68*J$69&lt;&gt;0),MIN(Period_Factor,1)*(J$69-J$68+1),),Period_Factor-J$72)</f>
        <v>0</v>
      </c>
      <c r="K73" s="73">
        <f t="shared" si="17"/>
        <v>0</v>
      </c>
      <c r="L73" s="73">
        <f t="shared" si="17"/>
        <v>0</v>
      </c>
      <c r="M73" s="73">
        <f t="shared" si="17"/>
        <v>0</v>
      </c>
      <c r="N73" s="73">
        <f t="shared" si="17"/>
        <v>2</v>
      </c>
      <c r="O73" s="73">
        <f t="shared" si="17"/>
        <v>1.9999966666666666</v>
      </c>
      <c r="P73" s="73">
        <f t="shared" si="17"/>
        <v>0</v>
      </c>
      <c r="Q73" s="73">
        <f t="shared" si="17"/>
        <v>0</v>
      </c>
      <c r="R73" s="73">
        <f t="shared" si="17"/>
        <v>0</v>
      </c>
      <c r="S73" s="73">
        <f t="shared" si="17"/>
        <v>0</v>
      </c>
      <c r="T73" s="73">
        <f t="shared" si="17"/>
        <v>0</v>
      </c>
      <c r="U73" s="73">
        <f t="shared" si="17"/>
        <v>0</v>
      </c>
      <c r="V73" s="73">
        <f t="shared" si="17"/>
        <v>0</v>
      </c>
      <c r="W73" s="73">
        <f t="shared" si="17"/>
        <v>0</v>
      </c>
      <c r="X73" s="73">
        <f t="shared" si="17"/>
        <v>0</v>
      </c>
      <c r="Y73" s="23" t="str">
        <f t="shared" ca="1" si="13"/>
        <v>=MIN(IF(AND(J$69&gt;=J$68,J$68*J$69&lt;&gt;0),MIN(Period_Factor,1)*(J$69-J$68+1),),Period_Factor-J$72)</v>
      </c>
    </row>
    <row r="74" spans="2:26" outlineLevel="1" x14ac:dyDescent="0.2">
      <c r="E74" s="58" t="s">
        <v>110</v>
      </c>
      <c r="F74" s="37" t="str">
        <f>Percentage</f>
        <v>%</v>
      </c>
      <c r="I74" s="40"/>
      <c r="J74" s="73">
        <f t="shared" ref="J74:X74" si="18">MOD((Period_Factor-SUM(J72:J73))*J$63,1)</f>
        <v>0</v>
      </c>
      <c r="K74" s="73">
        <f t="shared" si="18"/>
        <v>0</v>
      </c>
      <c r="L74" s="73">
        <f t="shared" si="18"/>
        <v>0</v>
      </c>
      <c r="M74" s="73">
        <f t="shared" si="18"/>
        <v>0.66666666666666652</v>
      </c>
      <c r="N74" s="73">
        <f t="shared" si="18"/>
        <v>0.33333666666666639</v>
      </c>
      <c r="O74" s="73">
        <f t="shared" si="18"/>
        <v>0</v>
      </c>
      <c r="P74" s="73">
        <f t="shared" si="18"/>
        <v>0</v>
      </c>
      <c r="Q74" s="73">
        <f t="shared" si="18"/>
        <v>0</v>
      </c>
      <c r="R74" s="73">
        <f t="shared" si="18"/>
        <v>0</v>
      </c>
      <c r="S74" s="73">
        <f t="shared" si="18"/>
        <v>0</v>
      </c>
      <c r="T74" s="73">
        <f t="shared" si="18"/>
        <v>0</v>
      </c>
      <c r="U74" s="73">
        <f t="shared" si="18"/>
        <v>0</v>
      </c>
      <c r="V74" s="73">
        <f t="shared" si="18"/>
        <v>0</v>
      </c>
      <c r="W74" s="73">
        <f t="shared" si="18"/>
        <v>0</v>
      </c>
      <c r="X74" s="73">
        <f t="shared" si="18"/>
        <v>0</v>
      </c>
      <c r="Y74" s="23" t="str">
        <f t="shared" ca="1" si="13"/>
        <v>=MOD((Period_Factor-SUM(J72:J73))*J$63,1)</v>
      </c>
    </row>
    <row r="75" spans="2:26" outlineLevel="1" x14ac:dyDescent="0.2">
      <c r="Y75" s="23"/>
    </row>
    <row r="76" spans="2:26" outlineLevel="1" x14ac:dyDescent="0.2">
      <c r="J76" s="61">
        <f t="shared" ref="J76:X76" si="19">J$12</f>
        <v>1</v>
      </c>
      <c r="K76" s="61">
        <f t="shared" si="19"/>
        <v>2</v>
      </c>
      <c r="L76" s="61">
        <f t="shared" si="19"/>
        <v>3</v>
      </c>
      <c r="M76" s="61">
        <f t="shared" si="19"/>
        <v>4</v>
      </c>
      <c r="N76" s="61">
        <f t="shared" si="19"/>
        <v>5</v>
      </c>
      <c r="O76" s="61">
        <f t="shared" si="19"/>
        <v>6</v>
      </c>
      <c r="P76" s="61">
        <f t="shared" si="19"/>
        <v>7</v>
      </c>
      <c r="Q76" s="61">
        <f t="shared" si="19"/>
        <v>8</v>
      </c>
      <c r="R76" s="61">
        <f t="shared" si="19"/>
        <v>9</v>
      </c>
      <c r="S76" s="61">
        <f t="shared" si="19"/>
        <v>10</v>
      </c>
      <c r="T76" s="61">
        <f t="shared" si="19"/>
        <v>11</v>
      </c>
      <c r="U76" s="61">
        <f t="shared" si="19"/>
        <v>12</v>
      </c>
      <c r="V76" s="61">
        <f t="shared" si="19"/>
        <v>13</v>
      </c>
      <c r="W76" s="61">
        <f t="shared" si="19"/>
        <v>14</v>
      </c>
      <c r="X76" s="61">
        <f t="shared" si="19"/>
        <v>15</v>
      </c>
      <c r="Y76" s="23"/>
    </row>
    <row r="77" spans="2:26" outlineLevel="1" x14ac:dyDescent="0.2">
      <c r="E77" s="58" t="str">
        <f>C20</f>
        <v>Revised Forecast</v>
      </c>
      <c r="F77" s="37" t="str">
        <f>Currency</f>
        <v>$</v>
      </c>
      <c r="J77" s="72">
        <f t="shared" ref="J77:X77" si="20">(SUMIF(LU_Periods,J$67,LU_Original_Forecast_Data)*J$72)
+(SUMIFS(LU_Original_Forecast_Data,LU_Periods,"&gt;="&amp;J$68,LU_Periods,"&lt;="&amp;J$69)*MIN(Period_Factor,1))
+(SUMIF(LU_Periods,J$70,LU_Original_Forecast_Data)*J$74)</f>
        <v>0</v>
      </c>
      <c r="K77" s="72">
        <f t="shared" si="20"/>
        <v>0</v>
      </c>
      <c r="L77" s="72">
        <f t="shared" si="20"/>
        <v>0</v>
      </c>
      <c r="M77" s="72">
        <f t="shared" si="20"/>
        <v>5</v>
      </c>
      <c r="N77" s="72">
        <f t="shared" si="20"/>
        <v>12.00001</v>
      </c>
      <c r="O77" s="72">
        <f t="shared" si="20"/>
        <v>19.000019999999999</v>
      </c>
      <c r="P77" s="72">
        <f t="shared" si="20"/>
        <v>0</v>
      </c>
      <c r="Q77" s="72">
        <f t="shared" si="20"/>
        <v>0</v>
      </c>
      <c r="R77" s="72">
        <f t="shared" si="20"/>
        <v>0</v>
      </c>
      <c r="S77" s="72">
        <f t="shared" si="20"/>
        <v>0</v>
      </c>
      <c r="T77" s="72">
        <f t="shared" si="20"/>
        <v>0</v>
      </c>
      <c r="U77" s="72">
        <f t="shared" si="20"/>
        <v>0</v>
      </c>
      <c r="V77" s="72">
        <f t="shared" si="20"/>
        <v>0</v>
      </c>
      <c r="W77" s="72">
        <f t="shared" si="20"/>
        <v>0</v>
      </c>
      <c r="X77" s="72">
        <f t="shared" si="20"/>
        <v>0</v>
      </c>
      <c r="Y77" s="23" t="str">
        <f t="shared" ca="1" si="13"/>
        <v>=(SUMIF(LU_Periods,J$67,LU_Original_Forecast_Data)*J$72)
+(SUMIFS(LU_Original_Forecast_Data,LU_Periods,"&gt;="&amp;J$68,LU_Periods,"&lt;="&amp;J$69)*MIN(Period_Factor,1))
+(SUMIF(LU_Periods,J$70,LU_Original_Forecast_Data)*J$74)</v>
      </c>
    </row>
    <row r="78" spans="2:26" outlineLevel="1" x14ac:dyDescent="0.2"/>
    <row r="79" spans="2:26" outlineLevel="1" x14ac:dyDescent="0.2"/>
    <row r="80" spans="2:26" ht="16.5" thickBot="1" x14ac:dyDescent="0.3">
      <c r="B80" s="48">
        <f>MAX($B$5:$B79)+1</f>
        <v>4</v>
      </c>
      <c r="C80" s="3" t="s">
        <v>66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3:24" ht="12.75" outlineLevel="1" thickTop="1" x14ac:dyDescent="0.2"/>
    <row r="82" spans="3:24" ht="16.5" outlineLevel="1" x14ac:dyDescent="0.25">
      <c r="C82" s="4" t="s">
        <v>114</v>
      </c>
    </row>
    <row r="83" spans="3:24" outlineLevel="1" collapsed="1" x14ac:dyDescent="0.2"/>
    <row r="84" spans="3:24" ht="16.5" hidden="1" outlineLevel="2" x14ac:dyDescent="0.25">
      <c r="C84" s="4"/>
      <c r="D84" s="5" t="s">
        <v>115</v>
      </c>
    </row>
    <row r="85" spans="3:24" hidden="1" outlineLevel="2" x14ac:dyDescent="0.2"/>
    <row r="86" spans="3:24" ht="12.75" hidden="1" outlineLevel="2" x14ac:dyDescent="0.2">
      <c r="I86" s="28">
        <f>I34</f>
        <v>36.000029999999995</v>
      </c>
      <c r="J86" s="59">
        <v>1</v>
      </c>
      <c r="K86" s="59">
        <v>2</v>
      </c>
      <c r="L86" s="59">
        <v>3</v>
      </c>
      <c r="M86" s="59">
        <v>4</v>
      </c>
      <c r="N86" s="59">
        <v>5</v>
      </c>
      <c r="O86" s="59">
        <v>6</v>
      </c>
      <c r="P86" s="59">
        <v>7</v>
      </c>
      <c r="Q86" s="59">
        <v>8</v>
      </c>
      <c r="R86" s="59">
        <v>9</v>
      </c>
      <c r="S86" s="59">
        <v>10</v>
      </c>
      <c r="T86" s="59">
        <v>11</v>
      </c>
      <c r="U86" s="59">
        <v>12</v>
      </c>
      <c r="V86" s="59">
        <v>13</v>
      </c>
      <c r="W86" s="59">
        <v>14</v>
      </c>
      <c r="X86" s="59">
        <v>15</v>
      </c>
    </row>
    <row r="87" spans="3:24" hidden="1" outlineLevel="2" x14ac:dyDescent="0.2">
      <c r="I87" s="59">
        <v>1</v>
      </c>
      <c r="J87" s="39">
        <f t="dataTable" ref="J87:X101" dt2D="1" dtr="1" r1="G27" r2="G28"/>
        <v>36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</row>
    <row r="88" spans="3:24" hidden="1" outlineLevel="2" x14ac:dyDescent="0.2">
      <c r="I88" s="59">
        <v>2</v>
      </c>
      <c r="J88" s="39">
        <v>36</v>
      </c>
      <c r="K88" s="39">
        <v>36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</row>
    <row r="89" spans="3:24" hidden="1" outlineLevel="2" x14ac:dyDescent="0.2">
      <c r="I89" s="59">
        <v>3</v>
      </c>
      <c r="J89" s="39">
        <v>36.000029999999995</v>
      </c>
      <c r="K89" s="39">
        <v>36</v>
      </c>
      <c r="L89" s="39">
        <v>36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</row>
    <row r="90" spans="3:24" hidden="1" outlineLevel="2" x14ac:dyDescent="0.2">
      <c r="I90" s="59">
        <v>4</v>
      </c>
      <c r="J90" s="39">
        <v>36</v>
      </c>
      <c r="K90" s="39">
        <v>36.000029999999995</v>
      </c>
      <c r="L90" s="39">
        <v>36</v>
      </c>
      <c r="M90" s="39">
        <v>36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</row>
    <row r="91" spans="3:24" hidden="1" outlineLevel="2" x14ac:dyDescent="0.2">
      <c r="I91" s="59">
        <v>5</v>
      </c>
      <c r="J91" s="39">
        <v>36</v>
      </c>
      <c r="K91" s="39">
        <v>36</v>
      </c>
      <c r="L91" s="39">
        <v>36.000029999999995</v>
      </c>
      <c r="M91" s="39">
        <v>36</v>
      </c>
      <c r="N91" s="39">
        <v>36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</row>
    <row r="92" spans="3:24" hidden="1" outlineLevel="2" x14ac:dyDescent="0.2">
      <c r="I92" s="59">
        <v>6</v>
      </c>
      <c r="J92" s="39">
        <v>35.999986666666665</v>
      </c>
      <c r="K92" s="39">
        <v>36</v>
      </c>
      <c r="L92" s="39">
        <v>36</v>
      </c>
      <c r="M92" s="39">
        <v>36.000029999999995</v>
      </c>
      <c r="N92" s="39">
        <v>36</v>
      </c>
      <c r="O92" s="39">
        <v>36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</row>
    <row r="93" spans="3:24" hidden="1" outlineLevel="2" x14ac:dyDescent="0.2">
      <c r="I93" s="59">
        <v>7</v>
      </c>
      <c r="J93" s="39">
        <v>36.000022857142852</v>
      </c>
      <c r="K93" s="39">
        <v>35.999986666666665</v>
      </c>
      <c r="L93" s="39">
        <v>36</v>
      </c>
      <c r="M93" s="39">
        <v>36</v>
      </c>
      <c r="N93" s="39">
        <v>36.000029999999995</v>
      </c>
      <c r="O93" s="39">
        <v>36</v>
      </c>
      <c r="P93" s="39">
        <v>36</v>
      </c>
      <c r="Q93" s="39">
        <v>0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</row>
    <row r="94" spans="3:24" hidden="1" outlineLevel="2" x14ac:dyDescent="0.2">
      <c r="I94" s="59">
        <v>8</v>
      </c>
      <c r="J94" s="39">
        <v>36</v>
      </c>
      <c r="K94" s="39">
        <v>36.000022857142852</v>
      </c>
      <c r="L94" s="39">
        <v>35.999986666666665</v>
      </c>
      <c r="M94" s="39">
        <v>36</v>
      </c>
      <c r="N94" s="39">
        <v>36</v>
      </c>
      <c r="O94" s="39">
        <v>36.000029999999995</v>
      </c>
      <c r="P94" s="39">
        <v>36</v>
      </c>
      <c r="Q94" s="39">
        <v>36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</row>
    <row r="95" spans="3:24" hidden="1" outlineLevel="2" x14ac:dyDescent="0.2">
      <c r="I95" s="59">
        <v>9</v>
      </c>
      <c r="J95" s="39">
        <v>36.000001111111104</v>
      </c>
      <c r="K95" s="39">
        <v>36</v>
      </c>
      <c r="L95" s="39">
        <v>36.000022857142852</v>
      </c>
      <c r="M95" s="39">
        <v>35.999986666666665</v>
      </c>
      <c r="N95" s="39">
        <v>36</v>
      </c>
      <c r="O95" s="39">
        <v>36</v>
      </c>
      <c r="P95" s="39">
        <v>36.000029999999995</v>
      </c>
      <c r="Q95" s="39">
        <v>36</v>
      </c>
      <c r="R95" s="39">
        <v>36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</row>
    <row r="96" spans="3:24" hidden="1" outlineLevel="2" x14ac:dyDescent="0.2">
      <c r="I96" s="59">
        <v>10</v>
      </c>
      <c r="J96" s="39">
        <v>36.000000000000007</v>
      </c>
      <c r="K96" s="39">
        <v>36.000001111111104</v>
      </c>
      <c r="L96" s="39">
        <v>36</v>
      </c>
      <c r="M96" s="39">
        <v>36.000022857142852</v>
      </c>
      <c r="N96" s="39">
        <v>35.999986666666665</v>
      </c>
      <c r="O96" s="39">
        <v>36</v>
      </c>
      <c r="P96" s="39">
        <v>36</v>
      </c>
      <c r="Q96" s="39">
        <v>36.000029999999995</v>
      </c>
      <c r="R96" s="39">
        <v>36</v>
      </c>
      <c r="S96" s="39">
        <v>36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</row>
    <row r="97" spans="4:24" hidden="1" outlineLevel="2" x14ac:dyDescent="0.2">
      <c r="I97" s="59">
        <v>11</v>
      </c>
      <c r="J97" s="39">
        <v>35.999994545454548</v>
      </c>
      <c r="K97" s="39">
        <v>36.000000000000007</v>
      </c>
      <c r="L97" s="39">
        <v>36.000001111111104</v>
      </c>
      <c r="M97" s="39">
        <v>36</v>
      </c>
      <c r="N97" s="39">
        <v>36.000022857142852</v>
      </c>
      <c r="O97" s="39">
        <v>35.999986666666665</v>
      </c>
      <c r="P97" s="39">
        <v>36</v>
      </c>
      <c r="Q97" s="39">
        <v>36</v>
      </c>
      <c r="R97" s="39">
        <v>36.000029999999995</v>
      </c>
      <c r="S97" s="39">
        <v>36</v>
      </c>
      <c r="T97" s="39">
        <v>36</v>
      </c>
      <c r="U97" s="39">
        <v>0</v>
      </c>
      <c r="V97" s="39">
        <v>0</v>
      </c>
      <c r="W97" s="39">
        <v>0</v>
      </c>
      <c r="X97" s="39">
        <v>0</v>
      </c>
    </row>
    <row r="98" spans="4:24" hidden="1" outlineLevel="2" x14ac:dyDescent="0.2">
      <c r="I98" s="59">
        <v>12</v>
      </c>
      <c r="J98" s="39">
        <v>36.000013333333335</v>
      </c>
      <c r="K98" s="39">
        <v>35.999994545454548</v>
      </c>
      <c r="L98" s="39">
        <v>36.000000000000007</v>
      </c>
      <c r="M98" s="39">
        <v>36.000001111111104</v>
      </c>
      <c r="N98" s="39">
        <v>36</v>
      </c>
      <c r="O98" s="39">
        <v>36.000022857142852</v>
      </c>
      <c r="P98" s="39">
        <v>35.999986666666665</v>
      </c>
      <c r="Q98" s="39">
        <v>36</v>
      </c>
      <c r="R98" s="39">
        <v>36</v>
      </c>
      <c r="S98" s="39">
        <v>36.000029999999995</v>
      </c>
      <c r="T98" s="39">
        <v>36</v>
      </c>
      <c r="U98" s="39">
        <v>36</v>
      </c>
      <c r="V98" s="39">
        <v>0</v>
      </c>
      <c r="W98" s="39">
        <v>0</v>
      </c>
      <c r="X98" s="39">
        <v>0</v>
      </c>
    </row>
    <row r="99" spans="4:24" hidden="1" outlineLevel="2" x14ac:dyDescent="0.2">
      <c r="I99" s="59">
        <v>13</v>
      </c>
      <c r="J99" s="39">
        <v>35.999996153846155</v>
      </c>
      <c r="K99" s="39">
        <v>36.000013333333335</v>
      </c>
      <c r="L99" s="39">
        <v>35.999994545454548</v>
      </c>
      <c r="M99" s="39">
        <v>36.000000000000007</v>
      </c>
      <c r="N99" s="39">
        <v>36.000001111111104</v>
      </c>
      <c r="O99" s="39">
        <v>36</v>
      </c>
      <c r="P99" s="39">
        <v>36.000022857142852</v>
      </c>
      <c r="Q99" s="39">
        <v>35.999986666666665</v>
      </c>
      <c r="R99" s="39">
        <v>36</v>
      </c>
      <c r="S99" s="39">
        <v>36</v>
      </c>
      <c r="T99" s="39">
        <v>36.000029999999995</v>
      </c>
      <c r="U99" s="39">
        <v>36</v>
      </c>
      <c r="V99" s="39">
        <v>36</v>
      </c>
      <c r="W99" s="39">
        <v>0</v>
      </c>
      <c r="X99" s="39">
        <v>0</v>
      </c>
    </row>
    <row r="100" spans="4:24" hidden="1" outlineLevel="2" x14ac:dyDescent="0.2">
      <c r="I100" s="59">
        <v>14</v>
      </c>
      <c r="J100" s="39">
        <v>36.000005714285713</v>
      </c>
      <c r="K100" s="39">
        <v>35.999996153846155</v>
      </c>
      <c r="L100" s="39">
        <v>36.000013333333335</v>
      </c>
      <c r="M100" s="39">
        <v>35.999994545454548</v>
      </c>
      <c r="N100" s="39">
        <v>36.000000000000007</v>
      </c>
      <c r="O100" s="39">
        <v>36.000001111111104</v>
      </c>
      <c r="P100" s="39">
        <v>36</v>
      </c>
      <c r="Q100" s="39">
        <v>36.000022857142852</v>
      </c>
      <c r="R100" s="39">
        <v>35.999986666666665</v>
      </c>
      <c r="S100" s="39">
        <v>36</v>
      </c>
      <c r="T100" s="39">
        <v>36</v>
      </c>
      <c r="U100" s="39">
        <v>36.000029999999995</v>
      </c>
      <c r="V100" s="39">
        <v>36</v>
      </c>
      <c r="W100" s="39">
        <v>36</v>
      </c>
      <c r="X100" s="39">
        <v>0</v>
      </c>
    </row>
    <row r="101" spans="4:24" hidden="1" outlineLevel="2" x14ac:dyDescent="0.2">
      <c r="I101" s="59">
        <v>15</v>
      </c>
      <c r="J101" s="78">
        <v>35.999996666666668</v>
      </c>
      <c r="K101" s="78">
        <v>36.000005714285713</v>
      </c>
      <c r="L101" s="39">
        <v>35.999996153846155</v>
      </c>
      <c r="M101" s="39">
        <v>36.000013333333335</v>
      </c>
      <c r="N101" s="39">
        <v>35.999994545454548</v>
      </c>
      <c r="O101" s="39">
        <v>36.000000000000007</v>
      </c>
      <c r="P101" s="39">
        <v>36.000001111111104</v>
      </c>
      <c r="Q101" s="39">
        <v>36</v>
      </c>
      <c r="R101" s="39">
        <v>36.000022857142852</v>
      </c>
      <c r="S101" s="39">
        <v>35.999986666666665</v>
      </c>
      <c r="T101" s="39">
        <v>36</v>
      </c>
      <c r="U101" s="39">
        <v>36</v>
      </c>
      <c r="V101" s="39">
        <v>36.000029999999995</v>
      </c>
      <c r="W101" s="39">
        <v>36</v>
      </c>
      <c r="X101" s="39">
        <v>36</v>
      </c>
    </row>
    <row r="102" spans="4:24" hidden="1" outlineLevel="2" x14ac:dyDescent="0.2"/>
    <row r="103" spans="4:24" hidden="1" outlineLevel="2" x14ac:dyDescent="0.2"/>
    <row r="104" spans="4:24" ht="15" outlineLevel="1" x14ac:dyDescent="0.25">
      <c r="D104" s="5" t="str">
        <f>C80</f>
        <v>Error Checks</v>
      </c>
    </row>
    <row r="105" spans="4:24" ht="15" outlineLevel="1" x14ac:dyDescent="0.25">
      <c r="D105" s="5"/>
    </row>
    <row r="106" spans="4:24" ht="15" outlineLevel="1" x14ac:dyDescent="0.25">
      <c r="D106" s="5"/>
      <c r="E106" s="58" t="s">
        <v>116</v>
      </c>
      <c r="F106" s="29">
        <f>MIN(SUM(J109:X123),1)</f>
        <v>0</v>
      </c>
    </row>
    <row r="107" spans="4:24" outlineLevel="1" x14ac:dyDescent="0.2"/>
    <row r="108" spans="4:24" ht="12.75" outlineLevel="1" x14ac:dyDescent="0.2">
      <c r="I108" s="28"/>
      <c r="J108" s="59">
        <v>1</v>
      </c>
      <c r="K108" s="59">
        <v>2</v>
      </c>
      <c r="L108" s="59">
        <v>3</v>
      </c>
      <c r="M108" s="59">
        <v>4</v>
      </c>
      <c r="N108" s="59">
        <v>5</v>
      </c>
      <c r="O108" s="59">
        <v>6</v>
      </c>
      <c r="P108" s="59">
        <v>7</v>
      </c>
      <c r="Q108" s="59">
        <v>8</v>
      </c>
      <c r="R108" s="59">
        <v>9</v>
      </c>
      <c r="S108" s="59">
        <v>10</v>
      </c>
      <c r="T108" s="59">
        <v>11</v>
      </c>
      <c r="U108" s="59">
        <v>12</v>
      </c>
      <c r="V108" s="59">
        <v>13</v>
      </c>
      <c r="W108" s="59">
        <v>14</v>
      </c>
      <c r="X108" s="59">
        <v>15</v>
      </c>
    </row>
    <row r="109" spans="4:24" ht="12.75" outlineLevel="1" x14ac:dyDescent="0.2">
      <c r="I109" s="59">
        <v>1</v>
      </c>
      <c r="J109" s="67">
        <f t="shared" ref="J109:X109" si="21">J87*(ROUND($I$13-J87,Rounding_Accuracy-Rounding_Adjustment)&lt;&gt;0)</f>
        <v>0</v>
      </c>
      <c r="K109" s="67">
        <f t="shared" si="21"/>
        <v>0</v>
      </c>
      <c r="L109" s="67">
        <f t="shared" si="21"/>
        <v>0</v>
      </c>
      <c r="M109" s="67">
        <f t="shared" si="21"/>
        <v>0</v>
      </c>
      <c r="N109" s="67">
        <f t="shared" si="21"/>
        <v>0</v>
      </c>
      <c r="O109" s="67">
        <f t="shared" si="21"/>
        <v>0</v>
      </c>
      <c r="P109" s="67">
        <f t="shared" si="21"/>
        <v>0</v>
      </c>
      <c r="Q109" s="67">
        <f t="shared" si="21"/>
        <v>0</v>
      </c>
      <c r="R109" s="67">
        <f t="shared" si="21"/>
        <v>0</v>
      </c>
      <c r="S109" s="67">
        <f t="shared" si="21"/>
        <v>0</v>
      </c>
      <c r="T109" s="67">
        <f t="shared" si="21"/>
        <v>0</v>
      </c>
      <c r="U109" s="67">
        <f t="shared" si="21"/>
        <v>0</v>
      </c>
      <c r="V109" s="67">
        <f t="shared" si="21"/>
        <v>0</v>
      </c>
      <c r="W109" s="67">
        <f t="shared" si="21"/>
        <v>0</v>
      </c>
      <c r="X109" s="67">
        <f t="shared" si="21"/>
        <v>0</v>
      </c>
    </row>
    <row r="110" spans="4:24" ht="12.75" outlineLevel="1" x14ac:dyDescent="0.2">
      <c r="I110" s="59">
        <v>2</v>
      </c>
      <c r="J110" s="67">
        <f t="shared" ref="J110:X110" si="22">J88*(ROUND($I$13-J88,Rounding_Accuracy-Rounding_Adjustment)&lt;&gt;0)</f>
        <v>0</v>
      </c>
      <c r="K110" s="67">
        <f t="shared" si="22"/>
        <v>0</v>
      </c>
      <c r="L110" s="67">
        <f t="shared" si="22"/>
        <v>0</v>
      </c>
      <c r="M110" s="67">
        <f t="shared" si="22"/>
        <v>0</v>
      </c>
      <c r="N110" s="67">
        <f t="shared" si="22"/>
        <v>0</v>
      </c>
      <c r="O110" s="67">
        <f t="shared" si="22"/>
        <v>0</v>
      </c>
      <c r="P110" s="67">
        <f t="shared" si="22"/>
        <v>0</v>
      </c>
      <c r="Q110" s="67">
        <f t="shared" si="22"/>
        <v>0</v>
      </c>
      <c r="R110" s="67">
        <f t="shared" si="22"/>
        <v>0</v>
      </c>
      <c r="S110" s="67">
        <f t="shared" si="22"/>
        <v>0</v>
      </c>
      <c r="T110" s="67">
        <f t="shared" si="22"/>
        <v>0</v>
      </c>
      <c r="U110" s="67">
        <f t="shared" si="22"/>
        <v>0</v>
      </c>
      <c r="V110" s="67">
        <f t="shared" si="22"/>
        <v>0</v>
      </c>
      <c r="W110" s="67">
        <f t="shared" si="22"/>
        <v>0</v>
      </c>
      <c r="X110" s="67">
        <f t="shared" si="22"/>
        <v>0</v>
      </c>
    </row>
    <row r="111" spans="4:24" ht="12.75" outlineLevel="1" x14ac:dyDescent="0.2">
      <c r="I111" s="59">
        <v>3</v>
      </c>
      <c r="J111" s="67">
        <f t="shared" ref="J111:X111" si="23">J89*(ROUND($I$13-J89,Rounding_Accuracy-Rounding_Adjustment)&lt;&gt;0)</f>
        <v>0</v>
      </c>
      <c r="K111" s="67">
        <f t="shared" si="23"/>
        <v>0</v>
      </c>
      <c r="L111" s="67">
        <f t="shared" si="23"/>
        <v>0</v>
      </c>
      <c r="M111" s="67">
        <f t="shared" si="23"/>
        <v>0</v>
      </c>
      <c r="N111" s="67">
        <f t="shared" si="23"/>
        <v>0</v>
      </c>
      <c r="O111" s="67">
        <f t="shared" si="23"/>
        <v>0</v>
      </c>
      <c r="P111" s="67">
        <f t="shared" si="23"/>
        <v>0</v>
      </c>
      <c r="Q111" s="67">
        <f t="shared" si="23"/>
        <v>0</v>
      </c>
      <c r="R111" s="67">
        <f t="shared" si="23"/>
        <v>0</v>
      </c>
      <c r="S111" s="67">
        <f t="shared" si="23"/>
        <v>0</v>
      </c>
      <c r="T111" s="67">
        <f t="shared" si="23"/>
        <v>0</v>
      </c>
      <c r="U111" s="67">
        <f t="shared" si="23"/>
        <v>0</v>
      </c>
      <c r="V111" s="67">
        <f t="shared" si="23"/>
        <v>0</v>
      </c>
      <c r="W111" s="67">
        <f t="shared" si="23"/>
        <v>0</v>
      </c>
      <c r="X111" s="67">
        <f t="shared" si="23"/>
        <v>0</v>
      </c>
    </row>
    <row r="112" spans="4:24" ht="12.75" outlineLevel="1" x14ac:dyDescent="0.2">
      <c r="I112" s="59">
        <v>4</v>
      </c>
      <c r="J112" s="67">
        <f t="shared" ref="J112:X112" si="24">J90*(ROUND($I$13-J90,Rounding_Accuracy-Rounding_Adjustment)&lt;&gt;0)</f>
        <v>0</v>
      </c>
      <c r="K112" s="67">
        <f t="shared" si="24"/>
        <v>0</v>
      </c>
      <c r="L112" s="67">
        <f t="shared" si="24"/>
        <v>0</v>
      </c>
      <c r="M112" s="67">
        <f t="shared" si="24"/>
        <v>0</v>
      </c>
      <c r="N112" s="67">
        <f t="shared" si="24"/>
        <v>0</v>
      </c>
      <c r="O112" s="67">
        <f t="shared" si="24"/>
        <v>0</v>
      </c>
      <c r="P112" s="67">
        <f t="shared" si="24"/>
        <v>0</v>
      </c>
      <c r="Q112" s="67">
        <f t="shared" si="24"/>
        <v>0</v>
      </c>
      <c r="R112" s="67">
        <f t="shared" si="24"/>
        <v>0</v>
      </c>
      <c r="S112" s="67">
        <f t="shared" si="24"/>
        <v>0</v>
      </c>
      <c r="T112" s="67">
        <f t="shared" si="24"/>
        <v>0</v>
      </c>
      <c r="U112" s="67">
        <f t="shared" si="24"/>
        <v>0</v>
      </c>
      <c r="V112" s="67">
        <f t="shared" si="24"/>
        <v>0</v>
      </c>
      <c r="W112" s="67">
        <f t="shared" si="24"/>
        <v>0</v>
      </c>
      <c r="X112" s="67">
        <f t="shared" si="24"/>
        <v>0</v>
      </c>
    </row>
    <row r="113" spans="9:24" ht="12.75" outlineLevel="1" x14ac:dyDescent="0.2">
      <c r="I113" s="59">
        <v>5</v>
      </c>
      <c r="J113" s="67">
        <f t="shared" ref="J113:X113" si="25">J91*(ROUND($I$13-J91,Rounding_Accuracy-Rounding_Adjustment)&lt;&gt;0)</f>
        <v>0</v>
      </c>
      <c r="K113" s="67">
        <f t="shared" si="25"/>
        <v>0</v>
      </c>
      <c r="L113" s="67">
        <f t="shared" si="25"/>
        <v>0</v>
      </c>
      <c r="M113" s="67">
        <f t="shared" si="25"/>
        <v>0</v>
      </c>
      <c r="N113" s="67">
        <f t="shared" si="25"/>
        <v>0</v>
      </c>
      <c r="O113" s="67">
        <f t="shared" si="25"/>
        <v>0</v>
      </c>
      <c r="P113" s="67">
        <f t="shared" si="25"/>
        <v>0</v>
      </c>
      <c r="Q113" s="67">
        <f t="shared" si="25"/>
        <v>0</v>
      </c>
      <c r="R113" s="67">
        <f t="shared" si="25"/>
        <v>0</v>
      </c>
      <c r="S113" s="67">
        <f t="shared" si="25"/>
        <v>0</v>
      </c>
      <c r="T113" s="67">
        <f t="shared" si="25"/>
        <v>0</v>
      </c>
      <c r="U113" s="67">
        <f t="shared" si="25"/>
        <v>0</v>
      </c>
      <c r="V113" s="67">
        <f t="shared" si="25"/>
        <v>0</v>
      </c>
      <c r="W113" s="67">
        <f t="shared" si="25"/>
        <v>0</v>
      </c>
      <c r="X113" s="67">
        <f t="shared" si="25"/>
        <v>0</v>
      </c>
    </row>
    <row r="114" spans="9:24" ht="12.75" outlineLevel="1" x14ac:dyDescent="0.2">
      <c r="I114" s="59">
        <v>6</v>
      </c>
      <c r="J114" s="67">
        <f t="shared" ref="J114:X114" si="26">J92*(ROUND($I$13-J92,Rounding_Accuracy-Rounding_Adjustment)&lt;&gt;0)</f>
        <v>0</v>
      </c>
      <c r="K114" s="67">
        <f t="shared" si="26"/>
        <v>0</v>
      </c>
      <c r="L114" s="67">
        <f t="shared" si="26"/>
        <v>0</v>
      </c>
      <c r="M114" s="67">
        <f t="shared" si="26"/>
        <v>0</v>
      </c>
      <c r="N114" s="67">
        <f t="shared" si="26"/>
        <v>0</v>
      </c>
      <c r="O114" s="67">
        <f t="shared" si="26"/>
        <v>0</v>
      </c>
      <c r="P114" s="67">
        <f t="shared" si="26"/>
        <v>0</v>
      </c>
      <c r="Q114" s="67">
        <f t="shared" si="26"/>
        <v>0</v>
      </c>
      <c r="R114" s="67">
        <f t="shared" si="26"/>
        <v>0</v>
      </c>
      <c r="S114" s="67">
        <f t="shared" si="26"/>
        <v>0</v>
      </c>
      <c r="T114" s="67">
        <f t="shared" si="26"/>
        <v>0</v>
      </c>
      <c r="U114" s="67">
        <f t="shared" si="26"/>
        <v>0</v>
      </c>
      <c r="V114" s="67">
        <f t="shared" si="26"/>
        <v>0</v>
      </c>
      <c r="W114" s="67">
        <f t="shared" si="26"/>
        <v>0</v>
      </c>
      <c r="X114" s="67">
        <f t="shared" si="26"/>
        <v>0</v>
      </c>
    </row>
    <row r="115" spans="9:24" ht="12.75" outlineLevel="1" x14ac:dyDescent="0.2">
      <c r="I115" s="59">
        <v>7</v>
      </c>
      <c r="J115" s="67">
        <f t="shared" ref="J115:X115" si="27">J93*(ROUND($I$13-J93,Rounding_Accuracy-Rounding_Adjustment)&lt;&gt;0)</f>
        <v>0</v>
      </c>
      <c r="K115" s="67">
        <f t="shared" si="27"/>
        <v>0</v>
      </c>
      <c r="L115" s="67">
        <f t="shared" si="27"/>
        <v>0</v>
      </c>
      <c r="M115" s="67">
        <f t="shared" si="27"/>
        <v>0</v>
      </c>
      <c r="N115" s="67">
        <f t="shared" si="27"/>
        <v>0</v>
      </c>
      <c r="O115" s="67">
        <f t="shared" si="27"/>
        <v>0</v>
      </c>
      <c r="P115" s="67">
        <f t="shared" si="27"/>
        <v>0</v>
      </c>
      <c r="Q115" s="67">
        <f t="shared" si="27"/>
        <v>0</v>
      </c>
      <c r="R115" s="67">
        <f t="shared" si="27"/>
        <v>0</v>
      </c>
      <c r="S115" s="67">
        <f t="shared" si="27"/>
        <v>0</v>
      </c>
      <c r="T115" s="67">
        <f t="shared" si="27"/>
        <v>0</v>
      </c>
      <c r="U115" s="67">
        <f t="shared" si="27"/>
        <v>0</v>
      </c>
      <c r="V115" s="67">
        <f t="shared" si="27"/>
        <v>0</v>
      </c>
      <c r="W115" s="67">
        <f t="shared" si="27"/>
        <v>0</v>
      </c>
      <c r="X115" s="67">
        <f t="shared" si="27"/>
        <v>0</v>
      </c>
    </row>
    <row r="116" spans="9:24" ht="12.75" outlineLevel="1" x14ac:dyDescent="0.2">
      <c r="I116" s="59">
        <v>8</v>
      </c>
      <c r="J116" s="67">
        <f t="shared" ref="J116:X116" si="28">J94*(ROUND($I$13-J94,Rounding_Accuracy-Rounding_Adjustment)&lt;&gt;0)</f>
        <v>0</v>
      </c>
      <c r="K116" s="67">
        <f t="shared" si="28"/>
        <v>0</v>
      </c>
      <c r="L116" s="67">
        <f t="shared" si="28"/>
        <v>0</v>
      </c>
      <c r="M116" s="67">
        <f t="shared" si="28"/>
        <v>0</v>
      </c>
      <c r="N116" s="67">
        <f t="shared" si="28"/>
        <v>0</v>
      </c>
      <c r="O116" s="67">
        <f t="shared" si="28"/>
        <v>0</v>
      </c>
      <c r="P116" s="67">
        <f t="shared" si="28"/>
        <v>0</v>
      </c>
      <c r="Q116" s="67">
        <f t="shared" si="28"/>
        <v>0</v>
      </c>
      <c r="R116" s="67">
        <f t="shared" si="28"/>
        <v>0</v>
      </c>
      <c r="S116" s="67">
        <f t="shared" si="28"/>
        <v>0</v>
      </c>
      <c r="T116" s="67">
        <f t="shared" si="28"/>
        <v>0</v>
      </c>
      <c r="U116" s="67">
        <f t="shared" si="28"/>
        <v>0</v>
      </c>
      <c r="V116" s="67">
        <f t="shared" si="28"/>
        <v>0</v>
      </c>
      <c r="W116" s="67">
        <f t="shared" si="28"/>
        <v>0</v>
      </c>
      <c r="X116" s="67">
        <f t="shared" si="28"/>
        <v>0</v>
      </c>
    </row>
    <row r="117" spans="9:24" ht="12.75" outlineLevel="1" x14ac:dyDescent="0.2">
      <c r="I117" s="59">
        <v>9</v>
      </c>
      <c r="J117" s="67">
        <f t="shared" ref="J117:X117" si="29">J95*(ROUND($I$13-J95,Rounding_Accuracy-Rounding_Adjustment)&lt;&gt;0)</f>
        <v>0</v>
      </c>
      <c r="K117" s="67">
        <f t="shared" si="29"/>
        <v>0</v>
      </c>
      <c r="L117" s="67">
        <f t="shared" si="29"/>
        <v>0</v>
      </c>
      <c r="M117" s="67">
        <f t="shared" si="29"/>
        <v>0</v>
      </c>
      <c r="N117" s="67">
        <f t="shared" si="29"/>
        <v>0</v>
      </c>
      <c r="O117" s="67">
        <f t="shared" si="29"/>
        <v>0</v>
      </c>
      <c r="P117" s="67">
        <f t="shared" si="29"/>
        <v>0</v>
      </c>
      <c r="Q117" s="67">
        <f t="shared" si="29"/>
        <v>0</v>
      </c>
      <c r="R117" s="67">
        <f t="shared" si="29"/>
        <v>0</v>
      </c>
      <c r="S117" s="67">
        <f t="shared" si="29"/>
        <v>0</v>
      </c>
      <c r="T117" s="67">
        <f t="shared" si="29"/>
        <v>0</v>
      </c>
      <c r="U117" s="67">
        <f t="shared" si="29"/>
        <v>0</v>
      </c>
      <c r="V117" s="67">
        <f t="shared" si="29"/>
        <v>0</v>
      </c>
      <c r="W117" s="67">
        <f t="shared" si="29"/>
        <v>0</v>
      </c>
      <c r="X117" s="67">
        <f t="shared" si="29"/>
        <v>0</v>
      </c>
    </row>
    <row r="118" spans="9:24" ht="12.75" outlineLevel="1" x14ac:dyDescent="0.2">
      <c r="I118" s="59">
        <v>10</v>
      </c>
      <c r="J118" s="67">
        <f t="shared" ref="J118:X118" si="30">J96*(ROUND($I$13-J96,Rounding_Accuracy-Rounding_Adjustment)&lt;&gt;0)</f>
        <v>0</v>
      </c>
      <c r="K118" s="67">
        <f t="shared" si="30"/>
        <v>0</v>
      </c>
      <c r="L118" s="67">
        <f t="shared" si="30"/>
        <v>0</v>
      </c>
      <c r="M118" s="67">
        <f t="shared" si="30"/>
        <v>0</v>
      </c>
      <c r="N118" s="67">
        <f t="shared" si="30"/>
        <v>0</v>
      </c>
      <c r="O118" s="67">
        <f t="shared" si="30"/>
        <v>0</v>
      </c>
      <c r="P118" s="67">
        <f t="shared" si="30"/>
        <v>0</v>
      </c>
      <c r="Q118" s="67">
        <f t="shared" si="30"/>
        <v>0</v>
      </c>
      <c r="R118" s="67">
        <f t="shared" si="30"/>
        <v>0</v>
      </c>
      <c r="S118" s="67">
        <f t="shared" si="30"/>
        <v>0</v>
      </c>
      <c r="T118" s="67">
        <f t="shared" si="30"/>
        <v>0</v>
      </c>
      <c r="U118" s="67">
        <f t="shared" si="30"/>
        <v>0</v>
      </c>
      <c r="V118" s="67">
        <f t="shared" si="30"/>
        <v>0</v>
      </c>
      <c r="W118" s="67">
        <f t="shared" si="30"/>
        <v>0</v>
      </c>
      <c r="X118" s="67">
        <f t="shared" si="30"/>
        <v>0</v>
      </c>
    </row>
    <row r="119" spans="9:24" ht="12.75" outlineLevel="1" x14ac:dyDescent="0.2">
      <c r="I119" s="59">
        <v>11</v>
      </c>
      <c r="J119" s="67">
        <f t="shared" ref="J119:X119" si="31">J97*(ROUND($I$13-J97,Rounding_Accuracy-Rounding_Adjustment)&lt;&gt;0)</f>
        <v>0</v>
      </c>
      <c r="K119" s="67">
        <f t="shared" si="31"/>
        <v>0</v>
      </c>
      <c r="L119" s="67">
        <f t="shared" si="31"/>
        <v>0</v>
      </c>
      <c r="M119" s="67">
        <f t="shared" si="31"/>
        <v>0</v>
      </c>
      <c r="N119" s="67">
        <f t="shared" si="31"/>
        <v>0</v>
      </c>
      <c r="O119" s="67">
        <f t="shared" si="31"/>
        <v>0</v>
      </c>
      <c r="P119" s="67">
        <f t="shared" si="31"/>
        <v>0</v>
      </c>
      <c r="Q119" s="67">
        <f t="shared" si="31"/>
        <v>0</v>
      </c>
      <c r="R119" s="67">
        <f t="shared" si="31"/>
        <v>0</v>
      </c>
      <c r="S119" s="67">
        <f t="shared" si="31"/>
        <v>0</v>
      </c>
      <c r="T119" s="67">
        <f t="shared" si="31"/>
        <v>0</v>
      </c>
      <c r="U119" s="67">
        <f t="shared" si="31"/>
        <v>0</v>
      </c>
      <c r="V119" s="67">
        <f t="shared" si="31"/>
        <v>0</v>
      </c>
      <c r="W119" s="67">
        <f t="shared" si="31"/>
        <v>0</v>
      </c>
      <c r="X119" s="67">
        <f t="shared" si="31"/>
        <v>0</v>
      </c>
    </row>
    <row r="120" spans="9:24" ht="12.75" outlineLevel="1" x14ac:dyDescent="0.2">
      <c r="I120" s="59">
        <v>12</v>
      </c>
      <c r="J120" s="67">
        <f t="shared" ref="J120:X120" si="32">J98*(ROUND($I$13-J98,Rounding_Accuracy-Rounding_Adjustment)&lt;&gt;0)</f>
        <v>0</v>
      </c>
      <c r="K120" s="67">
        <f t="shared" si="32"/>
        <v>0</v>
      </c>
      <c r="L120" s="67">
        <f t="shared" si="32"/>
        <v>0</v>
      </c>
      <c r="M120" s="67">
        <f t="shared" si="32"/>
        <v>0</v>
      </c>
      <c r="N120" s="67">
        <f t="shared" si="32"/>
        <v>0</v>
      </c>
      <c r="O120" s="67">
        <f t="shared" si="32"/>
        <v>0</v>
      </c>
      <c r="P120" s="67">
        <f t="shared" si="32"/>
        <v>0</v>
      </c>
      <c r="Q120" s="67">
        <f t="shared" si="32"/>
        <v>0</v>
      </c>
      <c r="R120" s="67">
        <f t="shared" si="32"/>
        <v>0</v>
      </c>
      <c r="S120" s="67">
        <f t="shared" si="32"/>
        <v>0</v>
      </c>
      <c r="T120" s="67">
        <f t="shared" si="32"/>
        <v>0</v>
      </c>
      <c r="U120" s="67">
        <f t="shared" si="32"/>
        <v>0</v>
      </c>
      <c r="V120" s="67">
        <f t="shared" si="32"/>
        <v>0</v>
      </c>
      <c r="W120" s="67">
        <f t="shared" si="32"/>
        <v>0</v>
      </c>
      <c r="X120" s="67">
        <f t="shared" si="32"/>
        <v>0</v>
      </c>
    </row>
    <row r="121" spans="9:24" ht="12.75" outlineLevel="1" x14ac:dyDescent="0.2">
      <c r="I121" s="59">
        <v>13</v>
      </c>
      <c r="J121" s="67">
        <f t="shared" ref="J121:X121" si="33">J99*(ROUND($I$13-J99,Rounding_Accuracy-Rounding_Adjustment)&lt;&gt;0)</f>
        <v>0</v>
      </c>
      <c r="K121" s="67">
        <f t="shared" si="33"/>
        <v>0</v>
      </c>
      <c r="L121" s="67">
        <f t="shared" si="33"/>
        <v>0</v>
      </c>
      <c r="M121" s="67">
        <f t="shared" si="33"/>
        <v>0</v>
      </c>
      <c r="N121" s="67">
        <f t="shared" si="33"/>
        <v>0</v>
      </c>
      <c r="O121" s="67">
        <f t="shared" si="33"/>
        <v>0</v>
      </c>
      <c r="P121" s="67">
        <f t="shared" si="33"/>
        <v>0</v>
      </c>
      <c r="Q121" s="67">
        <f t="shared" si="33"/>
        <v>0</v>
      </c>
      <c r="R121" s="67">
        <f t="shared" si="33"/>
        <v>0</v>
      </c>
      <c r="S121" s="67">
        <f t="shared" si="33"/>
        <v>0</v>
      </c>
      <c r="T121" s="67">
        <f t="shared" si="33"/>
        <v>0</v>
      </c>
      <c r="U121" s="67">
        <f t="shared" si="33"/>
        <v>0</v>
      </c>
      <c r="V121" s="67">
        <f t="shared" si="33"/>
        <v>0</v>
      </c>
      <c r="W121" s="67">
        <f t="shared" si="33"/>
        <v>0</v>
      </c>
      <c r="X121" s="67">
        <f t="shared" si="33"/>
        <v>0</v>
      </c>
    </row>
    <row r="122" spans="9:24" ht="12.75" outlineLevel="1" x14ac:dyDescent="0.2">
      <c r="I122" s="59">
        <v>14</v>
      </c>
      <c r="J122" s="67">
        <f t="shared" ref="J122:X122" si="34">J100*(ROUND($I$13-J100,Rounding_Accuracy-Rounding_Adjustment)&lt;&gt;0)</f>
        <v>0</v>
      </c>
      <c r="K122" s="67">
        <f t="shared" si="34"/>
        <v>0</v>
      </c>
      <c r="L122" s="67">
        <f t="shared" si="34"/>
        <v>0</v>
      </c>
      <c r="M122" s="67">
        <f t="shared" si="34"/>
        <v>0</v>
      </c>
      <c r="N122" s="67">
        <f t="shared" si="34"/>
        <v>0</v>
      </c>
      <c r="O122" s="67">
        <f t="shared" si="34"/>
        <v>0</v>
      </c>
      <c r="P122" s="67">
        <f t="shared" si="34"/>
        <v>0</v>
      </c>
      <c r="Q122" s="67">
        <f t="shared" si="34"/>
        <v>0</v>
      </c>
      <c r="R122" s="67">
        <f t="shared" si="34"/>
        <v>0</v>
      </c>
      <c r="S122" s="67">
        <f t="shared" si="34"/>
        <v>0</v>
      </c>
      <c r="T122" s="67">
        <f t="shared" si="34"/>
        <v>0</v>
      </c>
      <c r="U122" s="67">
        <f t="shared" si="34"/>
        <v>0</v>
      </c>
      <c r="V122" s="67">
        <f t="shared" si="34"/>
        <v>0</v>
      </c>
      <c r="W122" s="67">
        <f t="shared" si="34"/>
        <v>0</v>
      </c>
      <c r="X122" s="67">
        <f t="shared" si="34"/>
        <v>0</v>
      </c>
    </row>
    <row r="123" spans="9:24" ht="12.75" outlineLevel="1" x14ac:dyDescent="0.2">
      <c r="I123" s="59">
        <v>15</v>
      </c>
      <c r="J123" s="67">
        <f t="shared" ref="J123:X123" si="35">J101*(ROUND($I$13-J101,Rounding_Accuracy-Rounding_Adjustment)&lt;&gt;0)</f>
        <v>0</v>
      </c>
      <c r="K123" s="67">
        <f t="shared" si="35"/>
        <v>0</v>
      </c>
      <c r="L123" s="67">
        <f t="shared" si="35"/>
        <v>0</v>
      </c>
      <c r="M123" s="67">
        <f t="shared" si="35"/>
        <v>0</v>
      </c>
      <c r="N123" s="67">
        <f t="shared" si="35"/>
        <v>0</v>
      </c>
      <c r="O123" s="67">
        <f t="shared" si="35"/>
        <v>0</v>
      </c>
      <c r="P123" s="67">
        <f t="shared" si="35"/>
        <v>0</v>
      </c>
      <c r="Q123" s="67">
        <f t="shared" si="35"/>
        <v>0</v>
      </c>
      <c r="R123" s="67">
        <f t="shared" si="35"/>
        <v>0</v>
      </c>
      <c r="S123" s="67">
        <f t="shared" si="35"/>
        <v>0</v>
      </c>
      <c r="T123" s="67">
        <f t="shared" si="35"/>
        <v>0</v>
      </c>
      <c r="U123" s="67">
        <f t="shared" si="35"/>
        <v>0</v>
      </c>
      <c r="V123" s="67">
        <f t="shared" si="35"/>
        <v>0</v>
      </c>
      <c r="W123" s="67">
        <f t="shared" si="35"/>
        <v>0</v>
      </c>
      <c r="X123" s="67">
        <f t="shared" si="35"/>
        <v>0</v>
      </c>
    </row>
    <row r="124" spans="9:24" outlineLevel="1" x14ac:dyDescent="0.2"/>
    <row r="125" spans="9:24" outlineLevel="1" x14ac:dyDescent="0.2"/>
    <row r="126" spans="9:24" outlineLevel="1" x14ac:dyDescent="0.2"/>
    <row r="127" spans="9:24" x14ac:dyDescent="0.2">
      <c r="J127" s="79"/>
    </row>
  </sheetData>
  <mergeCells count="2">
    <mergeCell ref="I1:J1"/>
    <mergeCell ref="A3:E3"/>
  </mergeCells>
  <conditionalFormatting sqref="F4">
    <cfRule type="cellIs" dxfId="12" priority="8" operator="notEqual">
      <formula>0</formula>
    </cfRule>
  </conditionalFormatting>
  <conditionalFormatting sqref="H28">
    <cfRule type="cellIs" dxfId="11" priority="6" operator="notEqual">
      <formula>0</formula>
    </cfRule>
  </conditionalFormatting>
  <conditionalFormatting sqref="J63:X63">
    <cfRule type="cellIs" dxfId="10" priority="5" operator="equal">
      <formula>1</formula>
    </cfRule>
  </conditionalFormatting>
  <conditionalFormatting sqref="J64:X65">
    <cfRule type="expression" dxfId="9" priority="4">
      <formula>J$63=0</formula>
    </cfRule>
  </conditionalFormatting>
  <conditionalFormatting sqref="J34:X34">
    <cfRule type="expression" dxfId="8" priority="3">
      <formula>J$63=0</formula>
    </cfRule>
  </conditionalFormatting>
  <conditionalFormatting sqref="J109:X123">
    <cfRule type="cellIs" dxfId="7" priority="2" operator="notEqual">
      <formula>0</formula>
    </cfRule>
  </conditionalFormatting>
  <conditionalFormatting sqref="F106">
    <cfRule type="cellIs" dxfId="6" priority="1" operator="notEqual">
      <formula>0</formula>
    </cfRule>
  </conditionalFormatting>
  <dataValidations count="1">
    <dataValidation type="list" allowBlank="1" showInputMessage="1" showErrorMessage="1" sqref="G27:G28" xr:uid="{19B3A886-C05A-46E1-957C-AB554043D199}">
      <formula1>LU_Periods</formula1>
    </dataValidation>
  </dataValidations>
  <hyperlinks>
    <hyperlink ref="F4" location="Overall_Error_Check" tooltip="Go to Overall Error Check" display="Overall_Error_Check" xr:uid="{CCC96A78-854C-407D-B4B1-05BDDB0F6A4F}"/>
    <hyperlink ref="A3:E3" location="HL_Navigator" tooltip="Go to Navigator (Table of Contents)" display="Navigator" xr:uid="{7823B3E2-1A48-4A5F-8C13-42071CF4EDCA}"/>
    <hyperlink ref="A3" location="HL_Navigator" display="Navigator" xr:uid="{A874C5CC-AFE4-405D-9472-D6E2357B2F4D}"/>
  </hyperlinks>
  <pageMargins left="0.70866141732283472" right="0.70866141732283472" top="0.74803149606299213" bottom="0.74803149606299213" header="0.31496062992125984" footer="0.31496062992125984"/>
  <pageSetup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Error Checks</v>
      </c>
      <c r="I1" s="83"/>
      <c r="J1" s="83"/>
    </row>
    <row r="2" spans="1:11" ht="18" x14ac:dyDescent="0.25">
      <c r="A2" s="47" t="str">
        <f ca="1">Model_Name</f>
        <v>Chapter 3.2 - SP Changing Forecast Periods.xlsx</v>
      </c>
    </row>
    <row r="3" spans="1:11" x14ac:dyDescent="0.2">
      <c r="A3" s="83" t="s">
        <v>1</v>
      </c>
      <c r="B3" s="83"/>
      <c r="C3" s="83"/>
      <c r="D3" s="83"/>
      <c r="E3" s="83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56"/>
    </row>
    <row r="6" spans="1:11" ht="16.5" thickBot="1" x14ac:dyDescent="0.3">
      <c r="B6" s="48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117</v>
      </c>
      <c r="I12" s="66">
        <f>HL_Period_Check</f>
        <v>0</v>
      </c>
    </row>
    <row r="13" spans="1:11" ht="14.25" outlineLevel="1" x14ac:dyDescent="0.2">
      <c r="E13" t="s">
        <v>118</v>
      </c>
      <c r="I13" s="66">
        <f>HL_Reconciliation_Check</f>
        <v>0</v>
      </c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1">
        <f>MIN(1,SUM(I11:I15))</f>
        <v>0</v>
      </c>
      <c r="K17" s="56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5" priority="5" operator="notEqual">
      <formula>0</formula>
    </cfRule>
  </conditionalFormatting>
  <conditionalFormatting sqref="I12:I13">
    <cfRule type="cellIs" dxfId="4" priority="4" operator="notEqual">
      <formula>0</formula>
    </cfRule>
  </conditionalFormatting>
  <conditionalFormatting sqref="I12:I13">
    <cfRule type="cellIs" dxfId="3" priority="3" operator="notEqual">
      <formula>0</formula>
    </cfRule>
  </conditionalFormatting>
  <conditionalFormatting sqref="F4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Period_Check" display="HL_Period_Check" xr:uid="{B47A1793-33D5-4255-92E6-59ADE59EF786}"/>
    <hyperlink ref="I13" location="HL_Reconciliation_Check" display="HL_Reconciliation_Check" xr:uid="{EFC15A9E-AEFE-4902-970A-89CC5178AF5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27" customWidth="1"/>
    <col min="8" max="8" width="21.5703125" customWidth="1"/>
    <col min="9" max="9" width="24.42578125" customWidth="1"/>
    <col min="10" max="10" width="30.28515625" customWidth="1"/>
    <col min="11" max="11" width="26.7109375" style="2" customWidth="1"/>
  </cols>
  <sheetData>
    <row r="1" spans="1:12" s="2" customFormat="1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Change Log</v>
      </c>
      <c r="I1" s="83"/>
      <c r="J1" s="83"/>
      <c r="K1" s="45"/>
    </row>
    <row r="2" spans="1:12" s="2" customFormat="1" ht="18" x14ac:dyDescent="0.25">
      <c r="A2" s="47" t="str">
        <f ca="1">Model_Name</f>
        <v>Chapter 3.2 - SP Changing Forecast Periods.xlsx</v>
      </c>
    </row>
    <row r="3" spans="1:12" s="2" customFormat="1" x14ac:dyDescent="0.2">
      <c r="A3" s="83" t="s">
        <v>1</v>
      </c>
      <c r="B3" s="83"/>
      <c r="C3" s="83"/>
      <c r="D3" s="83"/>
      <c r="E3" s="83"/>
    </row>
    <row r="4" spans="1:12" s="2" customFormat="1" ht="14.25" x14ac:dyDescent="0.2">
      <c r="B4" s="2" t="s">
        <v>2</v>
      </c>
      <c r="F4" s="1">
        <f>Overall_Error_Check</f>
        <v>0</v>
      </c>
    </row>
    <row r="5" spans="1:12" s="2" customFormat="1" x14ac:dyDescent="0.2">
      <c r="A5" s="56"/>
    </row>
    <row r="6" spans="1:12" s="2" customFormat="1" ht="16.5" thickBot="1" x14ac:dyDescent="0.3">
      <c r="B6" s="48">
        <f>MAX($B$5:$B5)+1</f>
        <v>1</v>
      </c>
      <c r="C6" s="3" t="str">
        <f ca="1">A1</f>
        <v>Change Log</v>
      </c>
      <c r="D6" s="3"/>
      <c r="E6" s="3"/>
      <c r="F6" s="3"/>
      <c r="G6" s="3"/>
      <c r="H6" s="3"/>
      <c r="I6" s="3"/>
      <c r="J6" s="3"/>
      <c r="K6" s="3"/>
      <c r="L6" s="3"/>
    </row>
    <row r="7" spans="1:12" s="2" customFormat="1" ht="12.75" outlineLevel="1" thickTop="1" x14ac:dyDescent="0.2"/>
    <row r="8" spans="1:12" s="2" customFormat="1" ht="16.5" outlineLevel="1" x14ac:dyDescent="0.25">
      <c r="C8" s="4" t="s">
        <v>75</v>
      </c>
    </row>
    <row r="10" spans="1:12" x14ac:dyDescent="0.2">
      <c r="F10" s="14" t="s">
        <v>62</v>
      </c>
      <c r="G10" s="14" t="s">
        <v>71</v>
      </c>
      <c r="H10" s="14" t="s">
        <v>72</v>
      </c>
      <c r="I10" s="14" t="s">
        <v>73</v>
      </c>
      <c r="J10" s="14" t="s">
        <v>74</v>
      </c>
      <c r="K10" s="14" t="s">
        <v>76</v>
      </c>
    </row>
    <row r="11" spans="1:12" x14ac:dyDescent="0.2">
      <c r="F11" s="41">
        <f ca="1">TODAY()</f>
        <v>43977</v>
      </c>
      <c r="H11" s="2"/>
      <c r="I11" s="2"/>
      <c r="J11" s="55"/>
    </row>
    <row r="12" spans="1:12" x14ac:dyDescent="0.2">
      <c r="F12" s="41"/>
      <c r="J12" s="55"/>
    </row>
    <row r="13" spans="1:12" x14ac:dyDescent="0.2">
      <c r="F13" s="41"/>
      <c r="J13" s="55"/>
    </row>
    <row r="14" spans="1:12" x14ac:dyDescent="0.2">
      <c r="F14" s="41"/>
    </row>
    <row r="15" spans="1:12" x14ac:dyDescent="0.2">
      <c r="F15" s="41"/>
    </row>
    <row r="16" spans="1:12" x14ac:dyDescent="0.2">
      <c r="F16" s="41"/>
    </row>
    <row r="17" spans="6:6" x14ac:dyDescent="0.2">
      <c r="F17" s="41"/>
    </row>
    <row r="18" spans="6:6" x14ac:dyDescent="0.2">
      <c r="F18" s="41"/>
    </row>
    <row r="19" spans="6:6" x14ac:dyDescent="0.2">
      <c r="F19" s="41"/>
    </row>
    <row r="20" spans="6:6" x14ac:dyDescent="0.2">
      <c r="F20" s="41"/>
    </row>
    <row r="21" spans="6:6" x14ac:dyDescent="0.2">
      <c r="F21" s="41"/>
    </row>
    <row r="22" spans="6:6" x14ac:dyDescent="0.2">
      <c r="F22" s="41"/>
    </row>
  </sheetData>
  <mergeCells count="2">
    <mergeCell ref="I1:J1"/>
    <mergeCell ref="A3:E3"/>
  </mergeCells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32</vt:i4>
      </vt:variant>
    </vt:vector>
  </HeadingPairs>
  <TitlesOfParts>
    <vt:vector size="39" baseType="lpstr">
      <vt:lpstr>Cover</vt:lpstr>
      <vt:lpstr>Navigator</vt:lpstr>
      <vt:lpstr>Style Guide</vt:lpstr>
      <vt:lpstr>Model Parameters</vt:lpstr>
      <vt:lpstr>Changing Forecast Periods</vt:lpstr>
      <vt:lpstr>Error Checks</vt:lpstr>
      <vt:lpstr>Change Log</vt:lpstr>
      <vt:lpstr>Boolean</vt:lpstr>
      <vt:lpstr>Client_Name</vt:lpstr>
      <vt:lpstr>Currency</vt:lpstr>
      <vt:lpstr>Days_in_Year</vt:lpstr>
      <vt:lpstr>HL_1</vt:lpstr>
      <vt:lpstr>HL_3</vt:lpstr>
      <vt:lpstr>HL_4</vt:lpstr>
      <vt:lpstr>HL_6</vt:lpstr>
      <vt:lpstr>HL_7</vt:lpstr>
      <vt:lpstr>HL_8</vt:lpstr>
      <vt:lpstr>HL_Model_Parameters</vt:lpstr>
      <vt:lpstr>HL_Navigator</vt:lpstr>
      <vt:lpstr>HL_Period_Check</vt:lpstr>
      <vt:lpstr>HL_Reconciliation_Check</vt:lpstr>
      <vt:lpstr>LU_Original_Forecast_Data</vt:lpstr>
      <vt:lpstr>LU_Periods</vt:lpstr>
      <vt:lpstr>Model_Name</vt:lpstr>
      <vt:lpstr>Months_in_Half_Yr</vt:lpstr>
      <vt:lpstr>Months_in_Month</vt:lpstr>
      <vt:lpstr>Months_in_Quarter</vt:lpstr>
      <vt:lpstr>Months_in_Year</vt:lpstr>
      <vt:lpstr>Multiple</vt:lpstr>
      <vt:lpstr>Number</vt:lpstr>
      <vt:lpstr>Overall_Error_Check</vt:lpstr>
      <vt:lpstr>Percentage</vt:lpstr>
      <vt:lpstr>Period_Factor</vt:lpstr>
      <vt:lpstr>Quarters_in_Year</vt:lpstr>
      <vt:lpstr>Rounding_Accuracy</vt:lpstr>
      <vt:lpstr>Rounding_Adjustment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cp:lastPrinted>2018-04-22T02:27:20Z</cp:lastPrinted>
  <dcterms:created xsi:type="dcterms:W3CDTF">2012-10-20T20:39:47Z</dcterms:created>
  <dcterms:modified xsi:type="dcterms:W3CDTF">2020-05-26T05:50:42Z</dcterms:modified>
</cp:coreProperties>
</file>