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m Heng\Dropbox\SumProduct\Training\Financial Modelling Book 2\Hanh 27 May 2020\"/>
    </mc:Choice>
  </mc:AlternateContent>
  <xr:revisionPtr revIDLastSave="0" documentId="13_ncr:1_{16DF7111-94E0-4A88-B53F-2C52971CC5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Variance Using OFFSET" sheetId="13" r:id="rId5"/>
    <sheet name="Variance Using Just One Formula" sheetId="12" r:id="rId6"/>
    <sheet name="Error Checks" sheetId="5" r:id="rId7"/>
  </sheets>
  <definedNames>
    <definedName name="Client_Name">'Model Parameters'!$G$12</definedName>
    <definedName name="Days_in_Year">'Model Parameters'!$G$19</definedName>
    <definedName name="HL_1">Cover!$A$3</definedName>
    <definedName name="HL_2">Navigator!$A$3</definedName>
    <definedName name="HL_3">'Style Guide'!$A$3</definedName>
    <definedName name="HL_4">'Model Parameters'!$A$3</definedName>
    <definedName name="HL_5">'Variance Using OFFSET'!$A$3</definedName>
    <definedName name="HL_6">'Variance Using Just One Formula'!$A$3</definedName>
    <definedName name="HL_7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2" l="1"/>
  <c r="F13" i="12"/>
  <c r="F22" i="12"/>
  <c r="I4" i="13" l="1"/>
  <c r="A1" i="13"/>
  <c r="I4" i="12"/>
  <c r="A1" i="12"/>
  <c r="AN20" i="13"/>
  <c r="AM20" i="13"/>
  <c r="AK20" i="13"/>
  <c r="AJ20" i="13"/>
  <c r="AH20" i="13"/>
  <c r="AG20" i="13"/>
  <c r="AE20" i="13"/>
  <c r="AD20" i="13"/>
  <c r="AB20" i="13"/>
  <c r="AA20" i="13"/>
  <c r="Y20" i="13"/>
  <c r="X20" i="13"/>
  <c r="V20" i="13"/>
  <c r="U20" i="13"/>
  <c r="S20" i="13"/>
  <c r="R20" i="13"/>
  <c r="Q20" i="13"/>
  <c r="P20" i="13"/>
  <c r="O20" i="13"/>
  <c r="M20" i="13"/>
  <c r="L20" i="13"/>
  <c r="J20" i="13"/>
  <c r="I20" i="13"/>
  <c r="G20" i="13"/>
  <c r="F20" i="13"/>
  <c r="Q13" i="13"/>
  <c r="AO20" i="13" s="1"/>
  <c r="P13" i="13"/>
  <c r="AL20" i="13" s="1"/>
  <c r="O13" i="13"/>
  <c r="AI20" i="13" s="1"/>
  <c r="N13" i="13"/>
  <c r="AF20" i="13" s="1"/>
  <c r="M13" i="13"/>
  <c r="AC20" i="13" s="1"/>
  <c r="L13" i="13"/>
  <c r="Z20" i="13" s="1"/>
  <c r="K13" i="13"/>
  <c r="W20" i="13" s="1"/>
  <c r="J13" i="13"/>
  <c r="T20" i="13" s="1"/>
  <c r="I13" i="13"/>
  <c r="H13" i="13"/>
  <c r="N20" i="13" s="1"/>
  <c r="G13" i="13"/>
  <c r="K20" i="13" s="1"/>
  <c r="F13" i="13"/>
  <c r="H20" i="13" s="1"/>
  <c r="G20" i="12"/>
  <c r="I20" i="12"/>
  <c r="J20" i="12"/>
  <c r="L20" i="12"/>
  <c r="M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AO20" i="12"/>
  <c r="G13" i="12"/>
  <c r="K20" i="12" s="1"/>
  <c r="H13" i="12"/>
  <c r="N20" i="12" s="1"/>
  <c r="I13" i="12"/>
  <c r="J13" i="12"/>
  <c r="K13" i="12"/>
  <c r="L13" i="12"/>
  <c r="M13" i="12"/>
  <c r="N13" i="12"/>
  <c r="O13" i="12"/>
  <c r="P13" i="12"/>
  <c r="Q13" i="12"/>
  <c r="H20" i="12"/>
  <c r="AM22" i="13"/>
  <c r="AC24" i="13"/>
  <c r="S23" i="13"/>
  <c r="AO24" i="13"/>
  <c r="AL24" i="13"/>
  <c r="AG22" i="13"/>
  <c r="AH23" i="13"/>
  <c r="AA22" i="13"/>
  <c r="H24" i="13"/>
  <c r="AK23" i="13"/>
  <c r="AE23" i="13"/>
  <c r="I22" i="13"/>
  <c r="AN23" i="13"/>
  <c r="R22" i="13"/>
  <c r="P23" i="13"/>
  <c r="L22" i="13"/>
  <c r="X22" i="13"/>
  <c r="T24" i="13"/>
  <c r="V23" i="13"/>
  <c r="U22" i="13"/>
  <c r="G23" i="13"/>
  <c r="AB23" i="13"/>
  <c r="N24" i="13"/>
  <c r="AF24" i="13"/>
  <c r="K24" i="13"/>
  <c r="Y23" i="13"/>
  <c r="AI24" i="13"/>
  <c r="F22" i="13"/>
  <c r="O22" i="13"/>
  <c r="M23" i="13"/>
  <c r="AJ22" i="13"/>
  <c r="J23" i="13"/>
  <c r="Z24" i="13"/>
  <c r="AD22" i="13"/>
  <c r="Q24" i="13"/>
  <c r="W24" i="13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A2" i="12" l="1"/>
  <c r="A2" i="13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<sst xmlns="http://schemas.openxmlformats.org/spreadsheetml/2006/main" count="191" uniqueCount="83">
  <si>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</si>
  <si>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</si>
  <si>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</si>
  <si>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</si>
  <si>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</si>
  <si>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</si>
  <si>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</si>
  <si>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</si>
  <si>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</si>
  <si>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</si>
  <si>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</si>
  <si>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</si>
  <si>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</si>
  <si>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</si>
  <si>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</si>
  <si>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</si>
  <si>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</si>
  <si>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</si>
  <si>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</si>
  <si>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</si>
  <si>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</si>
  <si>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</si>
  <si>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</si>
  <si>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</si>
  <si>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</si>
  <si>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</si>
  <si>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</si>
  <si>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</si>
  <si>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</si>
  <si>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</si>
  <si>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</si>
  <si>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</si>
  <si>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</si>
  <si>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</si>
  <si>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</si>
  <si>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</si>
  <si>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</si>
  <si>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</si>
  <si>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</si>
  <si>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</si>
  <si>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</si>
  <si>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</si>
  <si>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</si>
  <si>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</si>
  <si>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</si>
  <si>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</si>
  <si>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</si>
  <si>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</si>
  <si>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</si>
  <si>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</si>
  <si>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</si>
  <si>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</si>
  <si>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</si>
  <si>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</si>
  <si>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</si>
  <si>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</si>
  <si>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</si>
  <si>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</si>
  <si>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</si>
  <si>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</si>
  <si>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</si>
  <si>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</si>
  <si>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</si>
  <si>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</si>
  <si>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</si>
  <si>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</si>
  <si>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</si>
  <si>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</si>
  <si>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</si>
  <si>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</si>
  <si>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A$</t>
  </si>
  <si>
    <t>SumProduct Pty Limited</t>
  </si>
  <si>
    <t>Variance Analysis Using Just One Formula</t>
  </si>
  <si>
    <t>Data</t>
  </si>
  <si>
    <t>Original Budget</t>
  </si>
  <si>
    <t>Reforecast</t>
  </si>
  <si>
    <t>Variance</t>
  </si>
  <si>
    <t>Required Reporting Format</t>
  </si>
  <si>
    <t>Budget</t>
  </si>
  <si>
    <t>X</t>
  </si>
  <si>
    <t>Variance Using OFFSET</t>
  </si>
  <si>
    <t>Variance Using Just One Formula</t>
  </si>
  <si>
    <t>Example to show how to model variance analysis with one formula.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</si>
</sst>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  <numFmt numFmtId="180" formatCode="mmm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71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>
      <alignment horizontal="center"/>
    </xf>
    <xf numFmtId="166" fontId="26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0" fontId="27" fillId="0" borderId="0" xfId="8">
      <alignment horizontal="left"/>
      <protection locked="0"/>
    </xf>
    <xf numFmtId="0" fontId="0" fillId="0" borderId="0" xfId="0"/>
    <xf numFmtId="0" fontId="0" fillId="0" borderId="0" xfId="0"/>
    <xf numFmtId="0" fontId="27" fillId="0" borderId="0" xfId="8">
      <alignment horizontal="left"/>
      <protection locked="0"/>
    </xf>
    <xf numFmtId="14" fontId="0" fillId="0" borderId="0" xfId="0" applyNumberFormat="1"/>
    <xf numFmtId="180" fontId="24" fillId="0" borderId="0" xfId="0" applyNumberFormat="1" applyFont="1" applyAlignment="1">
      <alignment horizontal="center"/>
    </xf>
    <xf numFmtId="168" fontId="25" fillId="4" borderId="4" xfId="26" applyFont="1" applyFill="1" applyBorder="1" applyProtection="1">
      <protection locked="0"/>
    </xf>
    <xf numFmtId="168" fontId="0" fillId="0" borderId="2" xfId="26" applyFont="1" applyBorder="1"/>
    <xf numFmtId="168" fontId="24" fillId="12" borderId="2" xfId="26" applyFont="1" applyFill="1" applyBorder="1"/>
    <xf numFmtId="0" fontId="0" fillId="13" borderId="13" xfId="0" applyFill="1" applyBorder="1"/>
    <xf numFmtId="180" fontId="24" fillId="13" borderId="7" xfId="0" applyNumberFormat="1" applyFont="1" applyFill="1" applyBorder="1" applyAlignment="1">
      <alignment horizontal="center"/>
    </xf>
    <xf numFmtId="0" fontId="0" fillId="13" borderId="14" xfId="0" applyFill="1" applyBorder="1"/>
    <xf numFmtId="0" fontId="24" fillId="13" borderId="15" xfId="0" applyFont="1" applyFill="1" applyBorder="1" applyAlignment="1">
      <alignment horizontal="center"/>
    </xf>
    <xf numFmtId="0" fontId="24" fillId="13" borderId="16" xfId="0" applyFont="1" applyFill="1" applyBorder="1" applyAlignment="1">
      <alignment horizontal="center"/>
    </xf>
    <xf numFmtId="0" fontId="24" fillId="13" borderId="17" xfId="0" applyFont="1" applyFill="1" applyBorder="1" applyAlignment="1">
      <alignment horizontal="center"/>
    </xf>
    <xf numFmtId="168" fontId="24" fillId="0" borderId="0" xfId="26" applyFont="1"/>
    <xf numFmtId="0" fontId="31" fillId="0" borderId="18" xfId="0" applyFont="1" applyBorder="1" applyAlignment="1">
      <alignment horizontal="center"/>
    </xf>
    <xf numFmtId="164" fontId="2" fillId="2" borderId="2" xfId="0" applyNumberFormat="1" applyFont="1" applyFill="1" applyBorder="1" applyAlignment="1" applyProtection="1">
      <alignment horizontal="center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  <xf numFmtId="168" fontId="0" fillId="0" borderId="0" xfId="0" applyNumberFormat="1"/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2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49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Chapter 2.8 - SP Variance Analysis.xlsx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19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20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64" t="s">
        <v>82</v>
      </c>
      <c r="D17" s="64"/>
      <c r="E17" s="64"/>
      <c r="F17" s="64"/>
      <c r="G17" s="64"/>
      <c r="H17" s="64"/>
      <c r="I17" s="64"/>
      <c r="J17" s="64"/>
    </row>
    <row r="18" spans="3:10" ht="12.75" x14ac:dyDescent="0.2">
      <c r="C18" s="64"/>
      <c r="D18" s="64"/>
      <c r="E18" s="64"/>
      <c r="F18" s="64"/>
      <c r="G18" s="64"/>
      <c r="H18" s="64"/>
      <c r="I18" s="64"/>
      <c r="J18" s="64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21</v>
      </c>
      <c r="D21" s="9"/>
      <c r="E21" s="7"/>
      <c r="F21" s="7"/>
      <c r="G21" s="65" t="s">
        <v>22</v>
      </c>
      <c r="H21" s="65"/>
      <c r="I21" s="65"/>
      <c r="J21" s="7"/>
    </row>
    <row r="22" spans="3:10" ht="12.75" x14ac:dyDescent="0.2">
      <c r="C22" s="10" t="s">
        <v>23</v>
      </c>
      <c r="D22" s="9"/>
      <c r="E22" s="7"/>
      <c r="F22" s="7"/>
      <c r="G22" s="65" t="s">
        <v>24</v>
      </c>
      <c r="H22" s="65"/>
      <c r="I22" s="65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Chapter 2.8 - SP Variance Analysis.xlsx</v>
      </c>
    </row>
    <row r="3" spans="1:12" x14ac:dyDescent="0.2">
      <c r="A3" s="49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0">
        <v>1</v>
      </c>
      <c r="C7" s="40" t="s">
        <v>25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.75" thickTop="1" x14ac:dyDescent="0.2"/>
    <row r="9" spans="1:12" x14ac:dyDescent="0.2">
      <c r="F9" s="49" t="s">
        <v>26</v>
      </c>
    </row>
    <row r="10" spans="1:12" x14ac:dyDescent="0.2">
      <c r="F10" s="49" t="s">
        <v>27</v>
      </c>
    </row>
    <row r="11" spans="1:12" x14ac:dyDescent="0.2">
      <c r="F11" s="49" t="s">
        <v>0</v>
      </c>
    </row>
    <row r="12" spans="1:12" x14ac:dyDescent="0.2">
      <c r="F12" s="49" t="s">
        <v>80</v>
      </c>
    </row>
    <row r="13" spans="1:12" x14ac:dyDescent="0.2">
      <c r="F13" s="49" t="s">
        <v>81</v>
      </c>
    </row>
    <row r="14" spans="1:12" x14ac:dyDescent="0.2">
      <c r="F14" s="49" t="s">
        <v>66</v>
      </c>
    </row>
    <row r="15" spans="1:12" x14ac:dyDescent="0.2">
      <c r="F15" s="46"/>
    </row>
    <row r="16" spans="1:12" x14ac:dyDescent="0.2">
      <c r="F16" s="46"/>
    </row>
  </sheetData>
  <conditionalFormatting sqref="G4">
    <cfRule type="cellIs" dxfId="8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A3" location="HL_Navigator" display="Navigator" xr:uid="{58898694-9A43-495F-B526-C02D8C34D668}"/>
    <hyperlink ref="F9" location="HL_1" display="Cover" xr:uid="{025584FC-488A-4165-ADE4-93FA1802E6A7}"/>
    <hyperlink ref="F10" location="HL_3" display="Style Guide" xr:uid="{F430FBAE-BC4D-452B-AE54-D534C8BBC49B}"/>
    <hyperlink ref="F11" location="HL_4" display="Model Parameters" xr:uid="{B4DE29E1-96D3-410C-B8CD-2A57E43EBBD2}"/>
    <hyperlink ref="F12" location="HL_5" display="Variance Using OFFSET" xr:uid="{466D16C7-138F-4F92-88AB-27F4D60ECEAF}"/>
    <hyperlink ref="F13" location="HL_6" display="Variance Using Just One Formula" xr:uid="{B9747475-0487-49D2-810A-6DE44E77EBC6}"/>
    <hyperlink ref="F14" location="HL_7" display="Error Checks" xr:uid="{C0C5B4C5-DE36-4EF6-BF10-59111AF2C9F0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Chapter 2.8 - SP Variance Analysis.xlsx</v>
      </c>
    </row>
    <row r="3" spans="1:13" x14ac:dyDescent="0.2">
      <c r="A3" s="65" t="s">
        <v>1</v>
      </c>
      <c r="B3" s="65"/>
      <c r="C3" s="65"/>
      <c r="D3" s="65"/>
      <c r="E3" s="65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0">
        <f>MAX($B$5:$B5)+1</f>
        <v>1</v>
      </c>
      <c r="C6" s="2" t="s">
        <v>28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67" t="s">
        <v>29</v>
      </c>
      <c r="D8" s="67"/>
      <c r="E8" s="67"/>
      <c r="F8" s="67"/>
      <c r="G8" s="67"/>
      <c r="H8" s="13"/>
      <c r="I8" s="13" t="s">
        <v>30</v>
      </c>
      <c r="J8" s="13"/>
      <c r="K8" s="13" t="s">
        <v>31</v>
      </c>
    </row>
    <row r="9" spans="1:13" outlineLevel="1" x14ac:dyDescent="0.2">
      <c r="C9" s="66"/>
      <c r="D9" s="66"/>
      <c r="E9" s="66"/>
      <c r="F9" s="66"/>
      <c r="G9" s="66"/>
      <c r="K9" s="17"/>
    </row>
    <row r="10" spans="1:13" ht="20.25" outlineLevel="1" x14ac:dyDescent="0.3">
      <c r="C10" s="66" t="s">
        <v>32</v>
      </c>
      <c r="D10" s="66"/>
      <c r="E10" s="66"/>
      <c r="F10" s="66"/>
      <c r="G10" s="66"/>
      <c r="I10" s="14" t="str">
        <f>C10</f>
        <v>Sheet Title</v>
      </c>
      <c r="K10" s="15" t="s">
        <v>32</v>
      </c>
    </row>
    <row r="11" spans="1:13" ht="18" outlineLevel="1" x14ac:dyDescent="0.25">
      <c r="C11" s="66" t="s">
        <v>5</v>
      </c>
      <c r="D11" s="66"/>
      <c r="E11" s="66"/>
      <c r="F11" s="66"/>
      <c r="G11" s="66"/>
      <c r="I11" s="16" t="str">
        <f>C11</f>
        <v>Model Name</v>
      </c>
      <c r="K11" s="15" t="s">
        <v>5</v>
      </c>
    </row>
    <row r="12" spans="1:13" outlineLevel="1" x14ac:dyDescent="0.2">
      <c r="C12" s="66"/>
      <c r="D12" s="66"/>
      <c r="E12" s="66"/>
      <c r="F12" s="66"/>
      <c r="G12" s="66"/>
      <c r="K12" s="17"/>
    </row>
    <row r="13" spans="1:13" ht="16.5" outlineLevel="1" thickBot="1" x14ac:dyDescent="0.3">
      <c r="C13" s="66" t="s">
        <v>33</v>
      </c>
      <c r="D13" s="66"/>
      <c r="E13" s="66"/>
      <c r="F13" s="66"/>
      <c r="G13" s="66"/>
      <c r="I13" s="39" t="str">
        <f>C13</f>
        <v>Header 1</v>
      </c>
      <c r="K13" s="15" t="s">
        <v>33</v>
      </c>
    </row>
    <row r="14" spans="1:13" ht="17.25" outlineLevel="1" thickTop="1" x14ac:dyDescent="0.25">
      <c r="C14" s="66" t="s">
        <v>34</v>
      </c>
      <c r="D14" s="66"/>
      <c r="E14" s="66"/>
      <c r="F14" s="66"/>
      <c r="G14" s="66"/>
      <c r="I14" s="3" t="str">
        <f>C14</f>
        <v>Header 2</v>
      </c>
      <c r="K14" s="15" t="s">
        <v>34</v>
      </c>
    </row>
    <row r="15" spans="1:13" ht="15" outlineLevel="1" x14ac:dyDescent="0.25">
      <c r="C15" s="66" t="s">
        <v>35</v>
      </c>
      <c r="D15" s="66"/>
      <c r="E15" s="66"/>
      <c r="F15" s="66"/>
      <c r="G15" s="66"/>
      <c r="I15" s="4" t="str">
        <f>C15</f>
        <v>Header 3</v>
      </c>
      <c r="K15" s="15" t="s">
        <v>35</v>
      </c>
    </row>
    <row r="16" spans="1:13" ht="15" outlineLevel="1" x14ac:dyDescent="0.25">
      <c r="C16" s="66" t="s">
        <v>36</v>
      </c>
      <c r="D16" s="66"/>
      <c r="E16" s="66"/>
      <c r="F16" s="66"/>
      <c r="G16" s="66"/>
      <c r="I16" s="18" t="str">
        <f>C16</f>
        <v>Header 4</v>
      </c>
      <c r="K16" s="15" t="s">
        <v>36</v>
      </c>
    </row>
    <row r="17" spans="2:14" outlineLevel="1" x14ac:dyDescent="0.2">
      <c r="C17" s="66"/>
      <c r="D17" s="66"/>
      <c r="E17" s="66"/>
      <c r="F17" s="66"/>
      <c r="G17" s="66"/>
      <c r="K17" s="17"/>
    </row>
    <row r="18" spans="2:14" ht="15" outlineLevel="1" x14ac:dyDescent="0.25">
      <c r="C18" s="66" t="s">
        <v>37</v>
      </c>
      <c r="D18" s="66"/>
      <c r="E18" s="66"/>
      <c r="F18" s="66"/>
      <c r="G18" s="66"/>
      <c r="I18" s="19" t="str">
        <f>C18</f>
        <v>Notes</v>
      </c>
      <c r="K18" s="15" t="s">
        <v>37</v>
      </c>
    </row>
    <row r="19" spans="2:14" outlineLevel="1" x14ac:dyDescent="0.2">
      <c r="C19" s="66"/>
      <c r="D19" s="66"/>
      <c r="E19" s="66"/>
      <c r="F19" s="66"/>
      <c r="G19" s="66"/>
      <c r="K19" s="17"/>
      <c r="N19" s="19"/>
    </row>
    <row r="20" spans="2:14" ht="15" outlineLevel="1" x14ac:dyDescent="0.25">
      <c r="C20" s="66" t="s">
        <v>38</v>
      </c>
      <c r="D20" s="66"/>
      <c r="E20" s="66"/>
      <c r="F20" s="66"/>
      <c r="G20" s="66"/>
      <c r="I20" s="13" t="str">
        <f>C20</f>
        <v>Table Heading</v>
      </c>
      <c r="K20" s="15" t="s">
        <v>38</v>
      </c>
    </row>
    <row r="21" spans="2:14" outlineLevel="1" x14ac:dyDescent="0.2"/>
    <row r="22" spans="2:14" outlineLevel="1" x14ac:dyDescent="0.2"/>
    <row r="23" spans="2:14" ht="16.5" thickBot="1" x14ac:dyDescent="0.3">
      <c r="B23" s="40">
        <f>MAX($B$5:$B22)+1</f>
        <v>2</v>
      </c>
      <c r="C23" s="2" t="s">
        <v>39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67" t="s">
        <v>29</v>
      </c>
      <c r="D25" s="67"/>
      <c r="E25" s="67"/>
      <c r="F25" s="67"/>
      <c r="G25" s="67"/>
      <c r="H25" s="13"/>
      <c r="I25" s="13" t="s">
        <v>30</v>
      </c>
      <c r="J25" s="13"/>
      <c r="K25" s="13" t="s">
        <v>31</v>
      </c>
    </row>
    <row r="26" spans="2:14" ht="15" outlineLevel="1" x14ac:dyDescent="0.25">
      <c r="C26" s="66"/>
      <c r="D26" s="66"/>
      <c r="E26" s="66"/>
      <c r="F26" s="66"/>
      <c r="G26" s="66"/>
      <c r="K26" s="15"/>
    </row>
    <row r="27" spans="2:14" ht="15" outlineLevel="1" x14ac:dyDescent="0.25">
      <c r="C27" s="66" t="s">
        <v>40</v>
      </c>
      <c r="D27" s="66"/>
      <c r="E27" s="66"/>
      <c r="F27" s="66"/>
      <c r="G27" s="66"/>
      <c r="I27" s="20" t="s">
        <v>40</v>
      </c>
      <c r="K27" s="21" t="str">
        <f>C27</f>
        <v>Assumption</v>
      </c>
    </row>
    <row r="28" spans="2:14" ht="15" outlineLevel="1" x14ac:dyDescent="0.25">
      <c r="C28" s="66"/>
      <c r="D28" s="66"/>
      <c r="E28" s="66"/>
      <c r="F28" s="66"/>
      <c r="G28" s="66"/>
      <c r="K28" s="21"/>
    </row>
    <row r="29" spans="2:14" ht="15" outlineLevel="1" x14ac:dyDescent="0.25">
      <c r="C29" s="66" t="s">
        <v>41</v>
      </c>
      <c r="D29" s="66"/>
      <c r="E29" s="66"/>
      <c r="F29" s="66"/>
      <c r="G29" s="66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66"/>
      <c r="D30" s="66"/>
      <c r="E30" s="66"/>
      <c r="F30" s="66"/>
      <c r="G30" s="66"/>
      <c r="K30" s="21"/>
    </row>
    <row r="31" spans="2:14" ht="15" outlineLevel="1" x14ac:dyDescent="0.25">
      <c r="C31" s="66" t="s">
        <v>42</v>
      </c>
      <c r="D31" s="66"/>
      <c r="E31" s="66"/>
      <c r="F31" s="66"/>
      <c r="G31" s="66"/>
      <c r="I31" s="23"/>
      <c r="K31" s="21" t="str">
        <f>C31</f>
        <v>Empty</v>
      </c>
    </row>
    <row r="32" spans="2:14" ht="15" outlineLevel="1" x14ac:dyDescent="0.25">
      <c r="C32" s="66"/>
      <c r="D32" s="66"/>
      <c r="E32" s="66"/>
      <c r="F32" s="66"/>
      <c r="G32" s="66"/>
      <c r="K32" s="21"/>
    </row>
    <row r="33" spans="3:11" ht="15" outlineLevel="1" x14ac:dyDescent="0.25">
      <c r="C33" t="s">
        <v>43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66" t="s">
        <v>44</v>
      </c>
      <c r="D35" s="66"/>
      <c r="E35" s="66"/>
      <c r="F35" s="66"/>
      <c r="G35" s="66"/>
      <c r="I35" s="11" t="s">
        <v>44</v>
      </c>
      <c r="K35" s="21" t="str">
        <f>C35</f>
        <v>Hyperlink</v>
      </c>
    </row>
    <row r="36" spans="3:11" ht="15" outlineLevel="1" x14ac:dyDescent="0.25">
      <c r="C36" s="66"/>
      <c r="D36" s="66"/>
      <c r="E36" s="66"/>
      <c r="F36" s="66"/>
      <c r="G36" s="66"/>
      <c r="K36" s="21"/>
    </row>
    <row r="37" spans="3:11" ht="15" outlineLevel="1" x14ac:dyDescent="0.25">
      <c r="C37" s="66" t="s">
        <v>45</v>
      </c>
      <c r="D37" s="66"/>
      <c r="E37" s="66"/>
      <c r="F37" s="66"/>
      <c r="G37" s="66"/>
      <c r="I37" s="25" t="str">
        <f>'Error Checks'!E12</f>
        <v>Example</v>
      </c>
      <c r="K37" s="21" t="str">
        <f>C37</f>
        <v>Internal Reference</v>
      </c>
    </row>
    <row r="38" spans="3:11" ht="15" outlineLevel="1" x14ac:dyDescent="0.25">
      <c r="C38" s="66"/>
      <c r="D38" s="66"/>
      <c r="E38" s="66"/>
      <c r="F38" s="66"/>
      <c r="G38" s="66"/>
      <c r="K38" s="21"/>
    </row>
    <row r="39" spans="3:11" ht="15" outlineLevel="1" x14ac:dyDescent="0.25">
      <c r="C39" s="66" t="s">
        <v>46</v>
      </c>
      <c r="D39" s="66"/>
      <c r="E39" s="66"/>
      <c r="F39" s="66"/>
      <c r="G39" s="66"/>
      <c r="I39" s="26">
        <v>77</v>
      </c>
      <c r="K39" s="21" t="s">
        <v>47</v>
      </c>
    </row>
    <row r="40" spans="3:11" ht="15" outlineLevel="1" x14ac:dyDescent="0.25">
      <c r="C40" s="66"/>
      <c r="D40" s="66"/>
      <c r="E40" s="66"/>
      <c r="F40" s="66"/>
      <c r="G40" s="66"/>
      <c r="K40" s="21"/>
    </row>
    <row r="41" spans="3:11" ht="15" outlineLevel="1" x14ac:dyDescent="0.25">
      <c r="C41" s="66" t="s">
        <v>48</v>
      </c>
      <c r="D41" s="66"/>
      <c r="E41" s="66"/>
      <c r="F41" s="66"/>
      <c r="G41" s="66"/>
      <c r="I41" s="27">
        <f>I39</f>
        <v>77</v>
      </c>
      <c r="K41" s="21" t="str">
        <f>C41</f>
        <v>Line Total</v>
      </c>
    </row>
    <row r="42" spans="3:11" ht="15" outlineLevel="1" x14ac:dyDescent="0.25">
      <c r="C42" s="66"/>
      <c r="D42" s="66"/>
      <c r="E42" s="66"/>
      <c r="F42" s="66"/>
      <c r="G42" s="66"/>
      <c r="K42" s="21"/>
    </row>
    <row r="43" spans="3:11" ht="15" outlineLevel="1" x14ac:dyDescent="0.25">
      <c r="C43" s="66" t="s">
        <v>49</v>
      </c>
      <c r="D43" s="66"/>
      <c r="E43" s="66"/>
      <c r="F43" s="66"/>
      <c r="G43" s="66"/>
      <c r="I43" s="28">
        <v>365</v>
      </c>
      <c r="K43" s="21" t="str">
        <f>C43</f>
        <v>Parameter</v>
      </c>
    </row>
    <row r="44" spans="3:11" ht="15" outlineLevel="1" x14ac:dyDescent="0.25">
      <c r="C44" s="66"/>
      <c r="D44" s="66"/>
      <c r="E44" s="66"/>
      <c r="F44" s="66"/>
      <c r="G44" s="66"/>
      <c r="K44" s="21"/>
    </row>
    <row r="45" spans="3:11" ht="15" outlineLevel="1" x14ac:dyDescent="0.25">
      <c r="C45" s="66" t="s">
        <v>50</v>
      </c>
      <c r="D45" s="66"/>
      <c r="E45" s="66"/>
      <c r="F45" s="66"/>
      <c r="G45" s="66"/>
      <c r="I45" s="29" t="s">
        <v>51</v>
      </c>
      <c r="K45" s="21" t="str">
        <f>C45</f>
        <v>Range Name Description</v>
      </c>
    </row>
    <row r="46" spans="3:11" ht="15" outlineLevel="1" x14ac:dyDescent="0.25">
      <c r="C46" s="66"/>
      <c r="D46" s="66"/>
      <c r="E46" s="66"/>
      <c r="F46" s="66"/>
      <c r="G46" s="66"/>
      <c r="K46" s="21"/>
    </row>
    <row r="47" spans="3:11" ht="15" outlineLevel="1" x14ac:dyDescent="0.25">
      <c r="C47" s="66" t="s">
        <v>52</v>
      </c>
      <c r="D47" s="66"/>
      <c r="E47" s="66"/>
      <c r="F47" s="66"/>
      <c r="G47" s="66"/>
      <c r="I47" s="30">
        <f>ROW(C47)</f>
        <v>47</v>
      </c>
      <c r="K47" s="21" t="s">
        <v>53</v>
      </c>
    </row>
    <row r="48" spans="3:11" ht="15" outlineLevel="1" x14ac:dyDescent="0.25">
      <c r="C48" s="66"/>
      <c r="D48" s="66"/>
      <c r="E48" s="66"/>
      <c r="F48" s="66"/>
      <c r="G48" s="66"/>
      <c r="K48" s="21"/>
    </row>
    <row r="49" spans="2:13" ht="15" outlineLevel="1" x14ac:dyDescent="0.25">
      <c r="C49" s="66" t="s">
        <v>54</v>
      </c>
      <c r="D49" s="66"/>
      <c r="E49" s="66"/>
      <c r="F49" s="66"/>
      <c r="G49" s="66"/>
      <c r="I49" s="31">
        <f>I41</f>
        <v>77</v>
      </c>
      <c r="K49" s="21" t="str">
        <f>C49</f>
        <v>Row Summary</v>
      </c>
    </row>
    <row r="50" spans="2:13" ht="15" outlineLevel="1" x14ac:dyDescent="0.25">
      <c r="C50" s="66"/>
      <c r="D50" s="66"/>
      <c r="E50" s="66"/>
      <c r="F50" s="66"/>
      <c r="G50" s="66"/>
      <c r="K50" s="21"/>
    </row>
    <row r="51" spans="2:13" ht="15" outlineLevel="1" x14ac:dyDescent="0.25">
      <c r="C51" s="66" t="s">
        <v>55</v>
      </c>
      <c r="D51" s="66"/>
      <c r="E51" s="66"/>
      <c r="F51" s="66"/>
      <c r="G51" s="66"/>
      <c r="I51" s="32" t="s">
        <v>70</v>
      </c>
      <c r="K51" s="21" t="str">
        <f>C51</f>
        <v>Units</v>
      </c>
    </row>
    <row r="52" spans="2:13" ht="15" outlineLevel="1" x14ac:dyDescent="0.25">
      <c r="C52" s="66"/>
      <c r="D52" s="66"/>
      <c r="E52" s="66"/>
      <c r="F52" s="66"/>
      <c r="G52" s="66"/>
      <c r="K52" s="21"/>
    </row>
    <row r="53" spans="2:13" ht="15" outlineLevel="1" x14ac:dyDescent="0.25">
      <c r="C53" s="66" t="s">
        <v>56</v>
      </c>
      <c r="D53" s="66"/>
      <c r="E53" s="66"/>
      <c r="F53" s="66"/>
      <c r="G53" s="66"/>
      <c r="I53" s="33"/>
      <c r="K53" s="21" t="str">
        <f>C53</f>
        <v>WIP</v>
      </c>
    </row>
    <row r="54" spans="2:13" ht="15" outlineLevel="1" x14ac:dyDescent="0.25">
      <c r="C54" s="66"/>
      <c r="D54" s="66"/>
      <c r="E54" s="66"/>
      <c r="F54" s="66"/>
      <c r="G54" s="66"/>
      <c r="K54" s="21"/>
    </row>
    <row r="55" spans="2:13" outlineLevel="1" x14ac:dyDescent="0.2">
      <c r="C55" s="66"/>
      <c r="D55" s="66"/>
      <c r="E55" s="66"/>
      <c r="F55" s="66"/>
      <c r="G55" s="66"/>
    </row>
    <row r="56" spans="2:13" ht="16.5" thickBot="1" x14ac:dyDescent="0.3">
      <c r="B56" s="40">
        <f>MAX($B$5:$B55)+1</f>
        <v>3</v>
      </c>
      <c r="C56" s="2" t="s">
        <v>57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67" t="s">
        <v>29</v>
      </c>
      <c r="D58" s="67"/>
      <c r="E58" s="67"/>
      <c r="F58" s="67"/>
      <c r="G58" s="67"/>
      <c r="H58" s="13"/>
      <c r="I58" s="13" t="s">
        <v>30</v>
      </c>
      <c r="J58" s="13"/>
      <c r="K58" s="13" t="s">
        <v>31</v>
      </c>
    </row>
    <row r="59" spans="2:13" outlineLevel="1" x14ac:dyDescent="0.2"/>
    <row r="60" spans="2:13" ht="15" outlineLevel="1" x14ac:dyDescent="0.25">
      <c r="C60" s="66" t="s">
        <v>58</v>
      </c>
      <c r="D60" s="66"/>
      <c r="E60" s="66"/>
      <c r="F60" s="66"/>
      <c r="G60" s="66"/>
      <c r="I60" s="42">
        <v>123456.789</v>
      </c>
      <c r="K60" s="21" t="str">
        <f t="shared" ref="K60:K66" si="0">C60</f>
        <v>Comma</v>
      </c>
    </row>
    <row r="61" spans="2:13" ht="15" outlineLevel="1" x14ac:dyDescent="0.25">
      <c r="C61" s="66"/>
      <c r="D61" s="66"/>
      <c r="E61" s="66"/>
      <c r="F61" s="66"/>
      <c r="G61" s="66"/>
      <c r="K61" s="21"/>
    </row>
    <row r="62" spans="2:13" ht="15" outlineLevel="1" x14ac:dyDescent="0.25">
      <c r="C62" s="66" t="s">
        <v>59</v>
      </c>
      <c r="D62" s="66"/>
      <c r="E62" s="66"/>
      <c r="F62" s="66"/>
      <c r="G62" s="66"/>
      <c r="I62" s="41">
        <v>-123456.789</v>
      </c>
      <c r="K62" s="21" t="str">
        <f t="shared" si="0"/>
        <v>Comma [0]</v>
      </c>
    </row>
    <row r="63" spans="2:13" ht="15" outlineLevel="1" x14ac:dyDescent="0.25">
      <c r="C63" s="66"/>
      <c r="D63" s="66"/>
      <c r="E63" s="66"/>
      <c r="F63" s="66"/>
      <c r="G63" s="66"/>
      <c r="K63" s="21"/>
    </row>
    <row r="64" spans="2:13" ht="15" outlineLevel="1" x14ac:dyDescent="0.25">
      <c r="C64" s="66" t="s">
        <v>60</v>
      </c>
      <c r="D64" s="66"/>
      <c r="E64" s="66"/>
      <c r="F64" s="66"/>
      <c r="G64" s="66"/>
      <c r="I64" s="43">
        <v>123456.789</v>
      </c>
      <c r="K64" s="21" t="str">
        <f t="shared" si="0"/>
        <v>Currency</v>
      </c>
    </row>
    <row r="65" spans="3:11" ht="15" outlineLevel="1" x14ac:dyDescent="0.25">
      <c r="C65" s="66"/>
      <c r="D65" s="66"/>
      <c r="E65" s="66"/>
      <c r="F65" s="66"/>
      <c r="G65" s="66"/>
      <c r="K65" s="21"/>
    </row>
    <row r="66" spans="3:11" ht="15" outlineLevel="1" x14ac:dyDescent="0.25">
      <c r="C66" s="66" t="s">
        <v>61</v>
      </c>
      <c r="D66" s="66"/>
      <c r="E66" s="66"/>
      <c r="F66" s="66"/>
      <c r="G66" s="66"/>
      <c r="I66" s="44">
        <v>123456.789</v>
      </c>
      <c r="K66" s="21" t="str">
        <f t="shared" si="0"/>
        <v>Currency [0]</v>
      </c>
    </row>
    <row r="67" spans="3:11" ht="15" outlineLevel="1" x14ac:dyDescent="0.25">
      <c r="C67" s="66"/>
      <c r="D67" s="66"/>
      <c r="E67" s="66"/>
      <c r="F67" s="66"/>
      <c r="G67" s="66"/>
      <c r="K67" s="21"/>
    </row>
    <row r="68" spans="3:11" ht="15" outlineLevel="1" x14ac:dyDescent="0.25">
      <c r="C68" s="66" t="s">
        <v>62</v>
      </c>
      <c r="D68" s="66"/>
      <c r="E68" s="66"/>
      <c r="F68" s="66"/>
      <c r="G68" s="66"/>
      <c r="I68" s="45">
        <f ca="1">TODAY()</f>
        <v>43979</v>
      </c>
      <c r="K68" s="21" t="str">
        <f>C68</f>
        <v>Date</v>
      </c>
    </row>
    <row r="69" spans="3:11" ht="15" outlineLevel="1" x14ac:dyDescent="0.25">
      <c r="C69" s="66"/>
      <c r="D69" s="66"/>
      <c r="E69" s="66"/>
      <c r="F69" s="66"/>
      <c r="G69" s="66"/>
      <c r="K69" s="21"/>
    </row>
    <row r="70" spans="3:11" ht="15" outlineLevel="1" x14ac:dyDescent="0.25">
      <c r="C70" s="66" t="s">
        <v>63</v>
      </c>
      <c r="D70" s="66"/>
      <c r="E70" s="66"/>
      <c r="F70" s="66"/>
      <c r="G70" s="66"/>
      <c r="I70" s="37">
        <f ca="1">TODAY()</f>
        <v>43979</v>
      </c>
      <c r="K70" s="21" t="str">
        <f>C70</f>
        <v>Date Heading</v>
      </c>
    </row>
    <row r="71" spans="3:11" ht="15" outlineLevel="1" x14ac:dyDescent="0.25">
      <c r="C71" s="66"/>
      <c r="D71" s="66"/>
      <c r="E71" s="66"/>
      <c r="F71" s="66"/>
      <c r="G71" s="66"/>
      <c r="K71" s="21"/>
    </row>
    <row r="72" spans="3:11" ht="15" outlineLevel="1" x14ac:dyDescent="0.25">
      <c r="C72" s="66" t="s">
        <v>64</v>
      </c>
      <c r="D72" s="66"/>
      <c r="E72" s="66"/>
      <c r="F72" s="66"/>
      <c r="G72" s="66"/>
      <c r="I72" s="34">
        <v>-123456.789</v>
      </c>
      <c r="K72" s="21" t="str">
        <f>C72</f>
        <v>Numbers 0</v>
      </c>
    </row>
    <row r="73" spans="3:11" ht="15" outlineLevel="1" x14ac:dyDescent="0.25">
      <c r="C73" s="66"/>
      <c r="D73" s="66"/>
      <c r="E73" s="66"/>
      <c r="F73" s="66"/>
      <c r="G73" s="66"/>
      <c r="K73" s="21"/>
    </row>
    <row r="74" spans="3:11" ht="15" outlineLevel="1" x14ac:dyDescent="0.25">
      <c r="C74" s="66" t="s">
        <v>65</v>
      </c>
      <c r="D74" s="66"/>
      <c r="E74" s="66"/>
      <c r="F74" s="66"/>
      <c r="G74" s="66"/>
      <c r="I74" s="35">
        <v>0.5</v>
      </c>
      <c r="K74" s="21" t="str">
        <f>C74</f>
        <v>Percent</v>
      </c>
    </row>
    <row r="75" spans="3:11" outlineLevel="1" x14ac:dyDescent="0.2">
      <c r="C75" s="66"/>
      <c r="D75" s="66"/>
      <c r="E75" s="66"/>
      <c r="F75" s="66"/>
      <c r="G75" s="66"/>
    </row>
    <row r="76" spans="3:11" outlineLevel="1" x14ac:dyDescent="0.2">
      <c r="C76" s="66"/>
      <c r="D76" s="66"/>
      <c r="E76" s="66"/>
      <c r="F76" s="66"/>
      <c r="G76" s="66"/>
    </row>
    <row r="77" spans="3:11" x14ac:dyDescent="0.2">
      <c r="C77" s="66"/>
      <c r="D77" s="66"/>
      <c r="E77" s="66"/>
      <c r="F77" s="66"/>
      <c r="G77" s="66"/>
    </row>
    <row r="78" spans="3:11" x14ac:dyDescent="0.2">
      <c r="C78" s="66"/>
      <c r="D78" s="66"/>
      <c r="E78" s="66"/>
      <c r="F78" s="66"/>
      <c r="G78" s="66"/>
    </row>
    <row r="79" spans="3:11" x14ac:dyDescent="0.2">
      <c r="C79" s="66"/>
      <c r="D79" s="66"/>
      <c r="E79" s="66"/>
      <c r="F79" s="66"/>
      <c r="G79" s="66"/>
    </row>
    <row r="80" spans="3:11" x14ac:dyDescent="0.2">
      <c r="C80" s="66"/>
      <c r="D80" s="66"/>
      <c r="E80" s="66"/>
      <c r="F80" s="66"/>
      <c r="G80" s="66"/>
    </row>
    <row r="81" spans="3:7" x14ac:dyDescent="0.2">
      <c r="C81" s="66"/>
      <c r="D81" s="66"/>
      <c r="E81" s="66"/>
      <c r="F81" s="66"/>
      <c r="G81" s="66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7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47"/>
      <c r="K1" s="47"/>
    </row>
    <row r="2" spans="1:18" ht="18" x14ac:dyDescent="0.25">
      <c r="A2" s="16" t="str">
        <f ca="1">Model_Name</f>
        <v>Chapter 2.8 - SP Variance Analysis.xlsx</v>
      </c>
    </row>
    <row r="3" spans="1:18" x14ac:dyDescent="0.2">
      <c r="A3" s="65" t="s">
        <v>1</v>
      </c>
      <c r="B3" s="65"/>
      <c r="C3" s="65"/>
      <c r="D3" s="65"/>
      <c r="E3" s="65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68" t="str">
        <f ca="1">IF(ISERROR(OR(FIND("[",CELL("filename",A1)),FIND("]",CELL("filename",A1)))),"",MID(CELL("filename",A1),FIND("[",CELL("filename",A1))+1,FIND("]",CELL("filename",A1))-FIND("[",CELL("filename",A1))-1))</f>
        <v>Chapter 2.8 - SP Variance Analysis.xlsx</v>
      </c>
      <c r="H11" s="68"/>
      <c r="I11" s="68"/>
      <c r="J11" s="68"/>
      <c r="K11" s="68"/>
      <c r="L11" s="68"/>
      <c r="M11" s="68"/>
      <c r="N11" s="68"/>
    </row>
    <row r="12" spans="1:18" outlineLevel="1" x14ac:dyDescent="0.2">
      <c r="E12" t="s">
        <v>6</v>
      </c>
      <c r="G12" s="69" t="s">
        <v>71</v>
      </c>
      <c r="H12" s="69"/>
      <c r="I12" s="69"/>
      <c r="J12" s="69"/>
      <c r="K12" s="69"/>
      <c r="L12" s="69"/>
      <c r="M12" s="69"/>
      <c r="N12" s="69"/>
    </row>
    <row r="13" spans="1:18" outlineLevel="1" x14ac:dyDescent="0.2"/>
    <row r="14" spans="1:18" outlineLevel="1" x14ac:dyDescent="0.2"/>
    <row r="15" spans="1:18" ht="16.5" thickBot="1" x14ac:dyDescent="0.3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3">
    <mergeCell ref="A3:E3"/>
    <mergeCell ref="G11:N11"/>
    <mergeCell ref="G12:N12"/>
  </mergeCells>
  <conditionalFormatting sqref="I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B5CEF-E289-4041-99F5-DF0B2514F548}">
  <sheetPr codeName="Sheet6"/>
  <dimension ref="A1:AP28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9" defaultRowHeight="12" x14ac:dyDescent="0.2"/>
  <cols>
    <col min="1" max="3" width="3.7109375" style="48" customWidth="1"/>
    <col min="4" max="4" width="16.42578125" style="48" customWidth="1"/>
    <col min="5" max="5" width="4.42578125" style="48" customWidth="1"/>
    <col min="6" max="41" width="10.7109375" style="48" customWidth="1"/>
    <col min="42" max="16384" width="9" style="48"/>
  </cols>
  <sheetData>
    <row r="1" spans="1:17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Variance Using OFFSET</v>
      </c>
    </row>
    <row r="2" spans="1:17" ht="18" x14ac:dyDescent="0.25">
      <c r="A2" s="16" t="str">
        <f ca="1">Model_Name</f>
        <v>Chapter 2.8 - SP Variance Analysis.xlsx</v>
      </c>
    </row>
    <row r="3" spans="1:17" x14ac:dyDescent="0.2">
      <c r="A3" s="65" t="s">
        <v>1</v>
      </c>
      <c r="B3" s="65"/>
      <c r="C3" s="65"/>
      <c r="D3" s="65"/>
      <c r="E3" s="65"/>
    </row>
    <row r="4" spans="1:17" ht="14.25" x14ac:dyDescent="0.2">
      <c r="E4" s="48" t="s">
        <v>2</v>
      </c>
      <c r="I4" s="63">
        <f>Overall_Error_Check</f>
        <v>0</v>
      </c>
    </row>
    <row r="7" spans="1:17" ht="16.5" x14ac:dyDescent="0.25">
      <c r="B7" s="3" t="s">
        <v>72</v>
      </c>
    </row>
    <row r="9" spans="1:17" ht="15.75" thickBot="1" x14ac:dyDescent="0.3">
      <c r="C9" s="4" t="s">
        <v>73</v>
      </c>
    </row>
    <row r="10" spans="1:17" ht="12.75" thickBot="1" x14ac:dyDescent="0.25">
      <c r="E10" s="62" t="s">
        <v>79</v>
      </c>
      <c r="F10" s="51">
        <v>43831</v>
      </c>
      <c r="G10" s="51">
        <v>43862</v>
      </c>
      <c r="H10" s="51">
        <v>43891</v>
      </c>
      <c r="I10" s="51">
        <v>43922</v>
      </c>
      <c r="J10" s="51">
        <v>43952</v>
      </c>
      <c r="K10" s="51">
        <v>43983</v>
      </c>
      <c r="L10" s="51">
        <v>44013</v>
      </c>
      <c r="M10" s="51">
        <v>44044</v>
      </c>
      <c r="N10" s="51">
        <v>44075</v>
      </c>
      <c r="O10" s="51">
        <v>44105</v>
      </c>
      <c r="P10" s="51">
        <v>44136</v>
      </c>
      <c r="Q10" s="51">
        <v>44166</v>
      </c>
    </row>
    <row r="11" spans="1:17" x14ac:dyDescent="0.2">
      <c r="D11" s="48" t="s">
        <v>74</v>
      </c>
      <c r="F11" s="52">
        <v>50</v>
      </c>
      <c r="G11" s="52">
        <v>72</v>
      </c>
      <c r="H11" s="52">
        <v>75</v>
      </c>
      <c r="I11" s="52">
        <v>59</v>
      </c>
      <c r="J11" s="52">
        <v>63</v>
      </c>
      <c r="K11" s="52">
        <v>77</v>
      </c>
      <c r="L11" s="52">
        <v>71</v>
      </c>
      <c r="M11" s="52">
        <v>86</v>
      </c>
      <c r="N11" s="52">
        <v>98</v>
      </c>
      <c r="O11" s="52">
        <v>88</v>
      </c>
      <c r="P11" s="52">
        <v>95</v>
      </c>
      <c r="Q11" s="52">
        <v>77</v>
      </c>
    </row>
    <row r="12" spans="1:17" x14ac:dyDescent="0.2">
      <c r="D12" s="48" t="s">
        <v>75</v>
      </c>
      <c r="F12" s="52">
        <v>81</v>
      </c>
      <c r="G12" s="52">
        <v>79</v>
      </c>
      <c r="H12" s="52">
        <v>79</v>
      </c>
      <c r="I12" s="52">
        <v>96</v>
      </c>
      <c r="J12" s="52">
        <v>55</v>
      </c>
      <c r="K12" s="52">
        <v>62</v>
      </c>
      <c r="L12" s="52">
        <v>89</v>
      </c>
      <c r="M12" s="52">
        <v>68</v>
      </c>
      <c r="N12" s="52">
        <v>72</v>
      </c>
      <c r="O12" s="52">
        <v>77</v>
      </c>
      <c r="P12" s="52">
        <v>67</v>
      </c>
      <c r="Q12" s="52">
        <v>83</v>
      </c>
    </row>
    <row r="13" spans="1:17" x14ac:dyDescent="0.2">
      <c r="D13" s="48" t="s">
        <v>76</v>
      </c>
      <c r="F13" s="61">
        <f>F12-F11</f>
        <v>31</v>
      </c>
      <c r="G13" s="61">
        <f t="shared" ref="G13:Q13" si="0">G12-G11</f>
        <v>7</v>
      </c>
      <c r="H13" s="61">
        <f t="shared" si="0"/>
        <v>4</v>
      </c>
      <c r="I13" s="61">
        <f t="shared" si="0"/>
        <v>37</v>
      </c>
      <c r="J13" s="61">
        <f t="shared" si="0"/>
        <v>-8</v>
      </c>
      <c r="K13" s="61">
        <f t="shared" si="0"/>
        <v>-15</v>
      </c>
      <c r="L13" s="61">
        <f t="shared" si="0"/>
        <v>18</v>
      </c>
      <c r="M13" s="61">
        <f t="shared" si="0"/>
        <v>-18</v>
      </c>
      <c r="N13" s="61">
        <f t="shared" si="0"/>
        <v>-26</v>
      </c>
      <c r="O13" s="61">
        <f t="shared" si="0"/>
        <v>-11</v>
      </c>
      <c r="P13" s="61">
        <f t="shared" si="0"/>
        <v>-28</v>
      </c>
      <c r="Q13" s="61">
        <f t="shared" si="0"/>
        <v>6</v>
      </c>
    </row>
    <row r="16" spans="1:17" ht="15" x14ac:dyDescent="0.25">
      <c r="C16" s="4" t="s">
        <v>77</v>
      </c>
    </row>
    <row r="18" spans="6:42" x14ac:dyDescent="0.2">
      <c r="F18" s="55"/>
      <c r="G18" s="56">
        <v>43831</v>
      </c>
      <c r="H18" s="57"/>
      <c r="I18" s="55"/>
      <c r="J18" s="56">
        <v>43862</v>
      </c>
      <c r="K18" s="57"/>
      <c r="L18" s="55"/>
      <c r="M18" s="56">
        <v>43891</v>
      </c>
      <c r="N18" s="57"/>
      <c r="O18" s="55"/>
      <c r="P18" s="56">
        <v>43922</v>
      </c>
      <c r="Q18" s="57"/>
      <c r="R18" s="55"/>
      <c r="S18" s="56">
        <v>43952</v>
      </c>
      <c r="T18" s="57"/>
      <c r="U18" s="55"/>
      <c r="V18" s="56">
        <v>43983</v>
      </c>
      <c r="W18" s="57"/>
      <c r="X18" s="55"/>
      <c r="Y18" s="56">
        <v>44013</v>
      </c>
      <c r="Z18" s="57"/>
      <c r="AA18" s="55"/>
      <c r="AB18" s="56">
        <v>44044</v>
      </c>
      <c r="AC18" s="57"/>
      <c r="AD18" s="55"/>
      <c r="AE18" s="56">
        <v>44075</v>
      </c>
      <c r="AF18" s="57"/>
      <c r="AG18" s="55"/>
      <c r="AH18" s="56">
        <v>44105</v>
      </c>
      <c r="AI18" s="57"/>
      <c r="AJ18" s="55"/>
      <c r="AK18" s="56">
        <v>44136</v>
      </c>
      <c r="AL18" s="57"/>
      <c r="AM18" s="55"/>
      <c r="AN18" s="56">
        <v>44166</v>
      </c>
      <c r="AO18" s="57"/>
      <c r="AP18" s="50"/>
    </row>
    <row r="19" spans="6:42" x14ac:dyDescent="0.2">
      <c r="F19" s="58" t="s">
        <v>78</v>
      </c>
      <c r="G19" s="59" t="s">
        <v>75</v>
      </c>
      <c r="H19" s="60" t="s">
        <v>76</v>
      </c>
      <c r="I19" s="58" t="s">
        <v>78</v>
      </c>
      <c r="J19" s="59" t="s">
        <v>75</v>
      </c>
      <c r="K19" s="60" t="s">
        <v>76</v>
      </c>
      <c r="L19" s="58" t="s">
        <v>78</v>
      </c>
      <c r="M19" s="59" t="s">
        <v>75</v>
      </c>
      <c r="N19" s="60" t="s">
        <v>76</v>
      </c>
      <c r="O19" s="58" t="s">
        <v>78</v>
      </c>
      <c r="P19" s="59" t="s">
        <v>75</v>
      </c>
      <c r="Q19" s="60" t="s">
        <v>76</v>
      </c>
      <c r="R19" s="58" t="s">
        <v>78</v>
      </c>
      <c r="S19" s="59" t="s">
        <v>75</v>
      </c>
      <c r="T19" s="60" t="s">
        <v>76</v>
      </c>
      <c r="U19" s="58" t="s">
        <v>78</v>
      </c>
      <c r="V19" s="59" t="s">
        <v>75</v>
      </c>
      <c r="W19" s="60" t="s">
        <v>76</v>
      </c>
      <c r="X19" s="58" t="s">
        <v>78</v>
      </c>
      <c r="Y19" s="59" t="s">
        <v>75</v>
      </c>
      <c r="Z19" s="60" t="s">
        <v>76</v>
      </c>
      <c r="AA19" s="58" t="s">
        <v>78</v>
      </c>
      <c r="AB19" s="59" t="s">
        <v>75</v>
      </c>
      <c r="AC19" s="60" t="s">
        <v>76</v>
      </c>
      <c r="AD19" s="58" t="s">
        <v>78</v>
      </c>
      <c r="AE19" s="59" t="s">
        <v>75</v>
      </c>
      <c r="AF19" s="60" t="s">
        <v>76</v>
      </c>
      <c r="AG19" s="58" t="s">
        <v>78</v>
      </c>
      <c r="AH19" s="59" t="s">
        <v>75</v>
      </c>
      <c r="AI19" s="60" t="s">
        <v>76</v>
      </c>
      <c r="AJ19" s="58" t="s">
        <v>78</v>
      </c>
      <c r="AK19" s="59" t="s">
        <v>75</v>
      </c>
      <c r="AL19" s="60" t="s">
        <v>76</v>
      </c>
      <c r="AM19" s="58" t="s">
        <v>78</v>
      </c>
      <c r="AN19" s="59" t="s">
        <v>75</v>
      </c>
      <c r="AO19" s="60" t="s">
        <v>76</v>
      </c>
    </row>
    <row r="20" spans="6:42" x14ac:dyDescent="0.2">
      <c r="F20" s="53">
        <f ca="1">OFFSET($E$10,1,1)</f>
        <v>50</v>
      </c>
      <c r="G20" s="53">
        <f ca="1">OFFSET($E$10,2,1)</f>
        <v>81</v>
      </c>
      <c r="H20" s="54">
        <f ca="1">OFFSET($E$10,3,1)</f>
        <v>31</v>
      </c>
      <c r="I20" s="53">
        <f ca="1">OFFSET($E$10,1,2)</f>
        <v>72</v>
      </c>
      <c r="J20" s="53">
        <f ca="1">OFFSET($E$10,2,2)</f>
        <v>79</v>
      </c>
      <c r="K20" s="54">
        <f ca="1">OFFSET($E$10,3,2)</f>
        <v>7</v>
      </c>
      <c r="L20" s="53">
        <f ca="1">OFFSET($E$10,1,3)</f>
        <v>75</v>
      </c>
      <c r="M20" s="53">
        <f ca="1">OFFSET($E$10,2,3)</f>
        <v>79</v>
      </c>
      <c r="N20" s="54">
        <f ca="1">OFFSET($E$10,3,3)</f>
        <v>4</v>
      </c>
      <c r="O20" s="53">
        <f ca="1">OFFSET($E$10,1,4)</f>
        <v>59</v>
      </c>
      <c r="P20" s="53">
        <f ca="1">OFFSET($E$10,2,4)</f>
        <v>96</v>
      </c>
      <c r="Q20" s="54">
        <f ca="1">OFFSET($E$10,3,4)</f>
        <v>37</v>
      </c>
      <c r="R20" s="53">
        <f ca="1">OFFSET($E$10,1,5)</f>
        <v>63</v>
      </c>
      <c r="S20" s="53">
        <f ca="1">OFFSET($E$10,2,5)</f>
        <v>55</v>
      </c>
      <c r="T20" s="54">
        <f ca="1">OFFSET($E$10,3,5)</f>
        <v>-8</v>
      </c>
      <c r="U20" s="53">
        <f ca="1">OFFSET($E$10,1,6)</f>
        <v>77</v>
      </c>
      <c r="V20" s="53">
        <f ca="1">OFFSET($E$10,2,6)</f>
        <v>62</v>
      </c>
      <c r="W20" s="54">
        <f ca="1">OFFSET($E$10,3,6)</f>
        <v>-15</v>
      </c>
      <c r="X20" s="53">
        <f ca="1">OFFSET($E$10,1,7)</f>
        <v>71</v>
      </c>
      <c r="Y20" s="53">
        <f ca="1">OFFSET($E$10,2,7)</f>
        <v>89</v>
      </c>
      <c r="Z20" s="54">
        <f ca="1">OFFSET($E$10,3,7)</f>
        <v>18</v>
      </c>
      <c r="AA20" s="53">
        <f ca="1">OFFSET($E$10,1,8)</f>
        <v>86</v>
      </c>
      <c r="AB20" s="53">
        <f ca="1">OFFSET($E$10,2,8)</f>
        <v>68</v>
      </c>
      <c r="AC20" s="54">
        <f ca="1">OFFSET($E$10,3,8)</f>
        <v>-18</v>
      </c>
      <c r="AD20" s="53">
        <f ca="1">OFFSET($E$10,1,9)</f>
        <v>98</v>
      </c>
      <c r="AE20" s="53">
        <f ca="1">OFFSET($E$10,2,9)</f>
        <v>72</v>
      </c>
      <c r="AF20" s="54">
        <f ca="1">OFFSET($E$10,3,9)</f>
        <v>-26</v>
      </c>
      <c r="AG20" s="53">
        <f ca="1">OFFSET($E$10,1,10)</f>
        <v>88</v>
      </c>
      <c r="AH20" s="53">
        <f ca="1">OFFSET($E$10,2,10)</f>
        <v>77</v>
      </c>
      <c r="AI20" s="54">
        <f ca="1">OFFSET($E$10,3,10)</f>
        <v>-11</v>
      </c>
      <c r="AJ20" s="53">
        <f ca="1">OFFSET($E$10,1,11)</f>
        <v>95</v>
      </c>
      <c r="AK20" s="53">
        <f ca="1">OFFSET($E$10,2,11)</f>
        <v>67</v>
      </c>
      <c r="AL20" s="54">
        <f ca="1">OFFSET($E$10,3,11)</f>
        <v>-28</v>
      </c>
      <c r="AM20" s="53">
        <f ca="1">OFFSET($E$10,1,12)</f>
        <v>77</v>
      </c>
      <c r="AN20" s="53">
        <f ca="1">OFFSET($E$10,2,12)</f>
        <v>83</v>
      </c>
      <c r="AO20" s="54">
        <f ca="1">OFFSET($E$10,3,12)</f>
        <v>6</v>
      </c>
    </row>
    <row r="21" spans="6:42" x14ac:dyDescent="0.2">
      <c r="F21" s="19"/>
      <c r="G21" s="19"/>
      <c r="H21" s="19"/>
      <c r="I21" s="19"/>
      <c r="J21" s="19"/>
      <c r="K21" s="19"/>
      <c r="L21" s="19"/>
      <c r="M21" s="19"/>
      <c r="N21" s="19"/>
    </row>
    <row r="22" spans="6:42" x14ac:dyDescent="0.2">
      <c r="F22" s="19" t="str">
        <f ca="1">_xlfn.FORMULATEXT(F20)</f>
        <v>=OFFSET($E$10,1,1)</v>
      </c>
      <c r="G22" s="19"/>
      <c r="H22" s="19"/>
      <c r="I22" s="19" t="str">
        <f ca="1">_xlfn.FORMULATEXT(I20)</f>
        <v>=OFFSET($E$10,1,2)</v>
      </c>
      <c r="J22" s="19"/>
      <c r="K22" s="19"/>
      <c r="L22" s="19" t="str">
        <f ca="1">_xlfn.FORMULATEXT(L20)</f>
        <v>=OFFSET($E$10,1,3)</v>
      </c>
      <c r="M22" s="19"/>
      <c r="N22" s="19"/>
      <c r="O22" s="19" t="str">
        <f ca="1">_xlfn.FORMULATEXT(O20)</f>
        <v>=OFFSET($E$10,1,4)</v>
      </c>
      <c r="P22" s="19"/>
      <c r="Q22" s="19"/>
      <c r="R22" s="19" t="str">
        <f ca="1">_xlfn.FORMULATEXT(R20)</f>
        <v>=OFFSET($E$10,1,5)</v>
      </c>
      <c r="S22" s="19"/>
      <c r="T22" s="19"/>
      <c r="U22" s="19" t="str">
        <f ca="1">_xlfn.FORMULATEXT(U20)</f>
        <v>=OFFSET($E$10,1,6)</v>
      </c>
      <c r="V22" s="19"/>
      <c r="W22" s="19"/>
      <c r="X22" s="19" t="str">
        <f ca="1">_xlfn.FORMULATEXT(X20)</f>
        <v>=OFFSET($E$10,1,7)</v>
      </c>
      <c r="Y22" s="19"/>
      <c r="Z22" s="19"/>
      <c r="AA22" s="19" t="str">
        <f ca="1">_xlfn.FORMULATEXT(AA20)</f>
        <v>=OFFSET($E$10,1,8)</v>
      </c>
      <c r="AB22" s="19"/>
      <c r="AC22" s="19"/>
      <c r="AD22" s="19" t="str">
        <f ca="1">_xlfn.FORMULATEXT(AD20)</f>
        <v>=OFFSET($E$10,1,9)</v>
      </c>
      <c r="AE22" s="19"/>
      <c r="AF22" s="19"/>
      <c r="AG22" s="19" t="str">
        <f ca="1">_xlfn.FORMULATEXT(AG20)</f>
        <v>=OFFSET($E$10,1,10)</v>
      </c>
      <c r="AH22" s="19"/>
      <c r="AI22" s="19"/>
      <c r="AJ22" s="19" t="str">
        <f ca="1">_xlfn.FORMULATEXT(AJ20)</f>
        <v>=OFFSET($E$10,1,11)</v>
      </c>
      <c r="AK22" s="19"/>
      <c r="AL22" s="19"/>
      <c r="AM22" s="19" t="str">
        <f ca="1">_xlfn.FORMULATEXT(AM20)</f>
        <v>=OFFSET($E$10,1,12)</v>
      </c>
      <c r="AN22" s="19"/>
      <c r="AO22" s="19"/>
    </row>
    <row r="23" spans="6:42" x14ac:dyDescent="0.2">
      <c r="F23" s="19"/>
      <c r="G23" s="19" t="str">
        <f ca="1">_xlfn.FORMULATEXT(G20)</f>
        <v>=OFFSET($E$10,2,1)</v>
      </c>
      <c r="H23" s="19"/>
      <c r="I23" s="19"/>
      <c r="J23" s="19" t="str">
        <f ca="1">_xlfn.FORMULATEXT(J20)</f>
        <v>=OFFSET($E$10,2,2)</v>
      </c>
      <c r="K23" s="19"/>
      <c r="L23" s="19"/>
      <c r="M23" s="19" t="str">
        <f ca="1">_xlfn.FORMULATEXT(M20)</f>
        <v>=OFFSET($E$10,2,3)</v>
      </c>
      <c r="N23" s="19"/>
      <c r="O23" s="19"/>
      <c r="P23" s="19" t="str">
        <f ca="1">_xlfn.FORMULATEXT(P20)</f>
        <v>=OFFSET($E$10,2,4)</v>
      </c>
      <c r="Q23" s="19"/>
      <c r="R23" s="19"/>
      <c r="S23" s="19" t="str">
        <f ca="1">_xlfn.FORMULATEXT(S20)</f>
        <v>=OFFSET($E$10,2,5)</v>
      </c>
      <c r="T23" s="19"/>
      <c r="U23" s="19"/>
      <c r="V23" s="19" t="str">
        <f ca="1">_xlfn.FORMULATEXT(V20)</f>
        <v>=OFFSET($E$10,2,6)</v>
      </c>
      <c r="W23" s="19"/>
      <c r="X23" s="19"/>
      <c r="Y23" s="19" t="str">
        <f ca="1">_xlfn.FORMULATEXT(Y20)</f>
        <v>=OFFSET($E$10,2,7)</v>
      </c>
      <c r="Z23" s="19"/>
      <c r="AA23" s="19"/>
      <c r="AB23" s="19" t="str">
        <f ca="1">_xlfn.FORMULATEXT(AB20)</f>
        <v>=OFFSET($E$10,2,8)</v>
      </c>
      <c r="AC23" s="19"/>
      <c r="AD23" s="19"/>
      <c r="AE23" s="19" t="str">
        <f ca="1">_xlfn.FORMULATEXT(AE20)</f>
        <v>=OFFSET($E$10,2,9)</v>
      </c>
      <c r="AF23" s="19"/>
      <c r="AG23" s="19"/>
      <c r="AH23" s="19" t="str">
        <f ca="1">_xlfn.FORMULATEXT(AH20)</f>
        <v>=OFFSET($E$10,2,10)</v>
      </c>
      <c r="AI23" s="19"/>
      <c r="AJ23" s="19"/>
      <c r="AK23" s="19" t="str">
        <f ca="1">_xlfn.FORMULATEXT(AK20)</f>
        <v>=OFFSET($E$10,2,11)</v>
      </c>
      <c r="AL23" s="19"/>
      <c r="AM23" s="19"/>
      <c r="AN23" s="19" t="str">
        <f ca="1">_xlfn.FORMULATEXT(AN20)</f>
        <v>=OFFSET($E$10,2,12)</v>
      </c>
      <c r="AO23" s="19"/>
    </row>
    <row r="24" spans="6:42" x14ac:dyDescent="0.2">
      <c r="F24" s="19"/>
      <c r="G24" s="19"/>
      <c r="H24" s="19" t="str">
        <f ca="1">_xlfn.FORMULATEXT(H20)</f>
        <v>=OFFSET($E$10,3,1)</v>
      </c>
      <c r="I24" s="19"/>
      <c r="J24" s="19"/>
      <c r="K24" s="19" t="str">
        <f ca="1">_xlfn.FORMULATEXT(K20)</f>
        <v>=OFFSET($E$10,3,2)</v>
      </c>
      <c r="L24" s="19"/>
      <c r="M24" s="19"/>
      <c r="N24" s="19" t="str">
        <f ca="1">_xlfn.FORMULATEXT(N20)</f>
        <v>=OFFSET($E$10,3,3)</v>
      </c>
      <c r="O24" s="19"/>
      <c r="P24" s="19"/>
      <c r="Q24" s="19" t="str">
        <f ca="1">_xlfn.FORMULATEXT(Q20)</f>
        <v>=OFFSET($E$10,3,4)</v>
      </c>
      <c r="R24" s="19"/>
      <c r="S24" s="19"/>
      <c r="T24" s="19" t="str">
        <f ca="1">_xlfn.FORMULATEXT(T20)</f>
        <v>=OFFSET($E$10,3,5)</v>
      </c>
      <c r="U24" s="19"/>
      <c r="V24" s="19"/>
      <c r="W24" s="19" t="str">
        <f ca="1">_xlfn.FORMULATEXT(W20)</f>
        <v>=OFFSET($E$10,3,6)</v>
      </c>
      <c r="X24" s="19"/>
      <c r="Y24" s="19"/>
      <c r="Z24" s="19" t="str">
        <f ca="1">_xlfn.FORMULATEXT(Z20)</f>
        <v>=OFFSET($E$10,3,7)</v>
      </c>
      <c r="AA24" s="19"/>
      <c r="AB24" s="19"/>
      <c r="AC24" s="19" t="str">
        <f ca="1">_xlfn.FORMULATEXT(AC20)</f>
        <v>=OFFSET($E$10,3,8)</v>
      </c>
      <c r="AD24" s="19"/>
      <c r="AE24" s="19"/>
      <c r="AF24" s="19" t="str">
        <f ca="1">_xlfn.FORMULATEXT(AF20)</f>
        <v>=OFFSET($E$10,3,9)</v>
      </c>
      <c r="AG24" s="19"/>
      <c r="AH24" s="19"/>
      <c r="AI24" s="19" t="str">
        <f ca="1">_xlfn.FORMULATEXT(AI20)</f>
        <v>=OFFSET($E$10,3,10)</v>
      </c>
      <c r="AJ24" s="19"/>
      <c r="AK24" s="19"/>
      <c r="AL24" s="19" t="str">
        <f ca="1">_xlfn.FORMULATEXT(AL20)</f>
        <v>=OFFSET($E$10,3,11)</v>
      </c>
      <c r="AM24" s="19"/>
      <c r="AN24" s="19"/>
      <c r="AO24" s="19" t="str">
        <f ca="1">_xlfn.FORMULATEXT(AO20)</f>
        <v>=OFFSET($E$10,3,12)</v>
      </c>
    </row>
    <row r="28" spans="6:42" x14ac:dyDescent="0.2">
      <c r="F28" s="70"/>
      <c r="G28" s="70"/>
      <c r="H28" s="70"/>
      <c r="I28" s="70"/>
      <c r="J28" s="70"/>
      <c r="K28" s="70"/>
      <c r="L28" s="70"/>
      <c r="M28" s="70"/>
      <c r="N28" s="70"/>
      <c r="O28" s="70"/>
    </row>
  </sheetData>
  <mergeCells count="1">
    <mergeCell ref="A3:E3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17881EEA-294B-4F1D-A784-73607AB020BF}"/>
    <hyperlink ref="A3" location="HL_Navigator" display="Navigator" xr:uid="{EDECC4A9-0918-4576-ACDB-79E2447B1125}"/>
    <hyperlink ref="I4" location="Overall_Error_Check" tooltip="Go to Overall Error Check" display="Overall_Error_Check" xr:uid="{AF93211B-1557-4673-9EA3-F76A18748F21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30409-3340-4068-A467-8F8802C3C10A}">
  <sheetPr codeName="Sheet4"/>
  <dimension ref="A1:AR2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1" width="3.7109375" style="48" customWidth="1"/>
    <col min="2" max="3" width="3.7109375" customWidth="1"/>
    <col min="4" max="5" width="8.7109375" customWidth="1"/>
    <col min="6" max="41" width="10.7109375" customWidth="1"/>
  </cols>
  <sheetData>
    <row r="1" spans="1:17" s="48" customFormat="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Variance Using Just One Formula</v>
      </c>
    </row>
    <row r="2" spans="1:17" s="48" customFormat="1" ht="18" x14ac:dyDescent="0.25">
      <c r="A2" s="16" t="str">
        <f ca="1">Model_Name</f>
        <v>Chapter 2.8 - SP Variance Analysis.xlsx</v>
      </c>
    </row>
    <row r="3" spans="1:17" s="48" customFormat="1" x14ac:dyDescent="0.2">
      <c r="A3" s="65" t="s">
        <v>1</v>
      </c>
      <c r="B3" s="65"/>
      <c r="C3" s="65"/>
      <c r="D3" s="65"/>
      <c r="E3" s="65"/>
    </row>
    <row r="4" spans="1:17" s="48" customFormat="1" ht="14.25" x14ac:dyDescent="0.2">
      <c r="E4" s="48" t="s">
        <v>2</v>
      </c>
      <c r="I4" s="63">
        <f>Overall_Error_Check</f>
        <v>0</v>
      </c>
    </row>
    <row r="5" spans="1:17" s="48" customFormat="1" x14ac:dyDescent="0.2"/>
    <row r="6" spans="1:17" s="48" customFormat="1" x14ac:dyDescent="0.2"/>
    <row r="7" spans="1:17" ht="16.5" x14ac:dyDescent="0.25">
      <c r="B7" s="3" t="s">
        <v>72</v>
      </c>
    </row>
    <row r="9" spans="1:17" ht="15" x14ac:dyDescent="0.25">
      <c r="C9" s="4" t="s">
        <v>73</v>
      </c>
      <c r="F9" s="49"/>
    </row>
    <row r="10" spans="1:17" x14ac:dyDescent="0.2">
      <c r="F10" s="51">
        <v>43831</v>
      </c>
      <c r="G10" s="51">
        <v>43862</v>
      </c>
      <c r="H10" s="51">
        <v>43891</v>
      </c>
      <c r="I10" s="51">
        <v>43922</v>
      </c>
      <c r="J10" s="51">
        <v>43952</v>
      </c>
      <c r="K10" s="51">
        <v>43983</v>
      </c>
      <c r="L10" s="51">
        <v>44013</v>
      </c>
      <c r="M10" s="51">
        <v>44044</v>
      </c>
      <c r="N10" s="51">
        <v>44075</v>
      </c>
      <c r="O10" s="51">
        <v>44105</v>
      </c>
      <c r="P10" s="51">
        <v>44136</v>
      </c>
      <c r="Q10" s="51">
        <v>44166</v>
      </c>
    </row>
    <row r="11" spans="1:17" x14ac:dyDescent="0.2">
      <c r="D11" t="s">
        <v>74</v>
      </c>
      <c r="F11" s="52">
        <v>50</v>
      </c>
      <c r="G11" s="52">
        <v>72</v>
      </c>
      <c r="H11" s="52">
        <v>75</v>
      </c>
      <c r="I11" s="52">
        <v>59</v>
      </c>
      <c r="J11" s="52">
        <v>63</v>
      </c>
      <c r="K11" s="52">
        <v>77</v>
      </c>
      <c r="L11" s="52">
        <v>71</v>
      </c>
      <c r="M11" s="52">
        <v>86</v>
      </c>
      <c r="N11" s="52">
        <v>98</v>
      </c>
      <c r="O11" s="52">
        <v>88</v>
      </c>
      <c r="P11" s="52">
        <v>95</v>
      </c>
      <c r="Q11" s="52">
        <v>77</v>
      </c>
    </row>
    <row r="12" spans="1:17" x14ac:dyDescent="0.2">
      <c r="D12" t="s">
        <v>75</v>
      </c>
      <c r="F12" s="52">
        <v>81</v>
      </c>
      <c r="G12" s="52">
        <v>79</v>
      </c>
      <c r="H12" s="52">
        <v>79</v>
      </c>
      <c r="I12" s="52">
        <v>96</v>
      </c>
      <c r="J12" s="52">
        <v>55</v>
      </c>
      <c r="K12" s="52">
        <v>62</v>
      </c>
      <c r="L12" s="52">
        <v>89</v>
      </c>
      <c r="M12" s="52">
        <v>68</v>
      </c>
      <c r="N12" s="52">
        <v>72</v>
      </c>
      <c r="O12" s="52">
        <v>77</v>
      </c>
      <c r="P12" s="52">
        <v>67</v>
      </c>
      <c r="Q12" s="52">
        <v>83</v>
      </c>
    </row>
    <row r="13" spans="1:17" x14ac:dyDescent="0.2">
      <c r="D13" t="s">
        <v>76</v>
      </c>
      <c r="F13" s="61">
        <f t="shared" ref="F13:Q13" si="0">F12-F11</f>
        <v>31</v>
      </c>
      <c r="G13" s="61">
        <f t="shared" si="0"/>
        <v>7</v>
      </c>
      <c r="H13" s="61">
        <f t="shared" si="0"/>
        <v>4</v>
      </c>
      <c r="I13" s="61">
        <f t="shared" si="0"/>
        <v>37</v>
      </c>
      <c r="J13" s="61">
        <f t="shared" si="0"/>
        <v>-8</v>
      </c>
      <c r="K13" s="61">
        <f t="shared" si="0"/>
        <v>-15</v>
      </c>
      <c r="L13" s="61">
        <f t="shared" si="0"/>
        <v>18</v>
      </c>
      <c r="M13" s="61">
        <f t="shared" si="0"/>
        <v>-18</v>
      </c>
      <c r="N13" s="61">
        <f t="shared" si="0"/>
        <v>-26</v>
      </c>
      <c r="O13" s="61">
        <f t="shared" si="0"/>
        <v>-11</v>
      </c>
      <c r="P13" s="61">
        <f t="shared" si="0"/>
        <v>-28</v>
      </c>
      <c r="Q13" s="61">
        <f t="shared" si="0"/>
        <v>6</v>
      </c>
    </row>
    <row r="14" spans="1:17" x14ac:dyDescent="0.2">
      <c r="F14" s="49"/>
    </row>
    <row r="16" spans="1:17" ht="15" x14ac:dyDescent="0.25">
      <c r="C16" s="4" t="s">
        <v>77</v>
      </c>
    </row>
    <row r="18" spans="6:44" x14ac:dyDescent="0.2">
      <c r="F18" s="55"/>
      <c r="G18" s="56">
        <v>43831</v>
      </c>
      <c r="H18" s="57"/>
      <c r="I18" s="55"/>
      <c r="J18" s="56">
        <v>43862</v>
      </c>
      <c r="K18" s="57"/>
      <c r="L18" s="55"/>
      <c r="M18" s="56">
        <v>43891</v>
      </c>
      <c r="N18" s="57"/>
      <c r="O18" s="55"/>
      <c r="P18" s="56">
        <v>43922</v>
      </c>
      <c r="Q18" s="57"/>
      <c r="R18" s="55"/>
      <c r="S18" s="56">
        <v>43952</v>
      </c>
      <c r="T18" s="57"/>
      <c r="U18" s="55"/>
      <c r="V18" s="56">
        <v>43983</v>
      </c>
      <c r="W18" s="57"/>
      <c r="X18" s="55"/>
      <c r="Y18" s="56">
        <v>44013</v>
      </c>
      <c r="Z18" s="57"/>
      <c r="AA18" s="55"/>
      <c r="AB18" s="56">
        <v>44044</v>
      </c>
      <c r="AC18" s="57"/>
      <c r="AD18" s="55"/>
      <c r="AE18" s="56">
        <v>44075</v>
      </c>
      <c r="AF18" s="57"/>
      <c r="AG18" s="55"/>
      <c r="AH18" s="56">
        <v>44105</v>
      </c>
      <c r="AI18" s="57"/>
      <c r="AJ18" s="55"/>
      <c r="AK18" s="56">
        <v>44136</v>
      </c>
      <c r="AL18" s="57"/>
      <c r="AM18" s="55"/>
      <c r="AN18" s="56">
        <v>44166</v>
      </c>
      <c r="AO18" s="57"/>
      <c r="AP18" s="50"/>
      <c r="AQ18" s="48"/>
      <c r="AR18" s="48"/>
    </row>
    <row r="19" spans="6:44" x14ac:dyDescent="0.2">
      <c r="F19" s="58" t="s">
        <v>78</v>
      </c>
      <c r="G19" s="59" t="s">
        <v>75</v>
      </c>
      <c r="H19" s="60" t="s">
        <v>76</v>
      </c>
      <c r="I19" s="58" t="s">
        <v>78</v>
      </c>
      <c r="J19" s="59" t="s">
        <v>75</v>
      </c>
      <c r="K19" s="60" t="s">
        <v>76</v>
      </c>
      <c r="L19" s="58" t="s">
        <v>78</v>
      </c>
      <c r="M19" s="59" t="s">
        <v>75</v>
      </c>
      <c r="N19" s="60" t="s">
        <v>76</v>
      </c>
      <c r="O19" s="58" t="s">
        <v>78</v>
      </c>
      <c r="P19" s="59" t="s">
        <v>75</v>
      </c>
      <c r="Q19" s="60" t="s">
        <v>76</v>
      </c>
      <c r="R19" s="58" t="s">
        <v>78</v>
      </c>
      <c r="S19" s="59" t="s">
        <v>75</v>
      </c>
      <c r="T19" s="60" t="s">
        <v>76</v>
      </c>
      <c r="U19" s="58" t="s">
        <v>78</v>
      </c>
      <c r="V19" s="59" t="s">
        <v>75</v>
      </c>
      <c r="W19" s="60" t="s">
        <v>76</v>
      </c>
      <c r="X19" s="58" t="s">
        <v>78</v>
      </c>
      <c r="Y19" s="59" t="s">
        <v>75</v>
      </c>
      <c r="Z19" s="60" t="s">
        <v>76</v>
      </c>
      <c r="AA19" s="58" t="s">
        <v>78</v>
      </c>
      <c r="AB19" s="59" t="s">
        <v>75</v>
      </c>
      <c r="AC19" s="60" t="s">
        <v>76</v>
      </c>
      <c r="AD19" s="58" t="s">
        <v>78</v>
      </c>
      <c r="AE19" s="59" t="s">
        <v>75</v>
      </c>
      <c r="AF19" s="60" t="s">
        <v>76</v>
      </c>
      <c r="AG19" s="58" t="s">
        <v>78</v>
      </c>
      <c r="AH19" s="59" t="s">
        <v>75</v>
      </c>
      <c r="AI19" s="60" t="s">
        <v>76</v>
      </c>
      <c r="AJ19" s="58" t="s">
        <v>78</v>
      </c>
      <c r="AK19" s="59" t="s">
        <v>75</v>
      </c>
      <c r="AL19" s="60" t="s">
        <v>76</v>
      </c>
      <c r="AM19" s="58" t="s">
        <v>78</v>
      </c>
      <c r="AN19" s="59" t="s">
        <v>75</v>
      </c>
      <c r="AO19" s="60" t="s">
        <v>76</v>
      </c>
      <c r="AP19" s="48"/>
      <c r="AQ19" s="48"/>
      <c r="AR19" s="48"/>
    </row>
    <row r="20" spans="6:44" x14ac:dyDescent="0.2">
      <c r="F20" s="53">
        <f ca="1">OFFSET($E$10, MOD(COLUMNS($F19:F19) - 1, COLUMNS($F$19:$H$19)) + 1, ROUNDUP(COLUMNS($F19:F19) / COLUMNS($F$19:$H$19), 0))</f>
        <v>50</v>
      </c>
      <c r="G20" s="53">
        <f ca="1">OFFSET($E$10, MOD(COLUMNS($F19:G19) - 1, COLUMNS($F$19:$H$19)) + 1, ROUNDUP(COLUMNS($F19:G19) / COLUMNS($F$19:$H$19), 0))</f>
        <v>81</v>
      </c>
      <c r="H20" s="54">
        <f ca="1">OFFSET($E$10, MOD(COLUMNS($F19:H19) - 1, COLUMNS($F$19:$H$19)) + 1, ROUNDUP(COLUMNS($F19:H19) / COLUMNS($F$19:$H$19), 0))</f>
        <v>31</v>
      </c>
      <c r="I20" s="53">
        <f ca="1">OFFSET($E$10, MOD(COLUMNS($F19:I19) - 1, COLUMNS($F$19:$H$19)) + 1, ROUNDUP(COLUMNS($F19:I19) / COLUMNS($F$19:$H$19), 0))</f>
        <v>72</v>
      </c>
      <c r="J20" s="53">
        <f ca="1">OFFSET($E$10, MOD(COLUMNS($F19:J19) - 1, COLUMNS($F$19:$H$19)) + 1, ROUNDUP(COLUMNS($F19:J19) / COLUMNS($F$19:$H$19), 0))</f>
        <v>79</v>
      </c>
      <c r="K20" s="54">
        <f ca="1">OFFSET($E$10, MOD(COLUMNS($F19:K19) - 1, COLUMNS($F$19:$H$19)) + 1, ROUNDUP(COLUMNS($F19:K19) / COLUMNS($F$19:$H$19), 0))</f>
        <v>7</v>
      </c>
      <c r="L20" s="53">
        <f ca="1">OFFSET($E$10, MOD(COLUMNS($F19:L19) - 1, COLUMNS($F$19:$H$19)) + 1, ROUNDUP(COLUMNS($F19:L19) / COLUMNS($F$19:$H$19), 0))</f>
        <v>75</v>
      </c>
      <c r="M20" s="53">
        <f ca="1">OFFSET($E$10, MOD(COLUMNS($F19:M19) - 1, COLUMNS($F$19:$H$19)) + 1, ROUNDUP(COLUMNS($F19:M19) / COLUMNS($F$19:$H$19), 0))</f>
        <v>79</v>
      </c>
      <c r="N20" s="54">
        <f ca="1">OFFSET($E$10, MOD(COLUMNS($F19:N19) - 1, COLUMNS($F$19:$H$19)) + 1, ROUNDUP(COLUMNS($F19:N19) / COLUMNS($F$19:$H$19), 0))</f>
        <v>4</v>
      </c>
      <c r="O20" s="53">
        <f ca="1">OFFSET($E$10, MOD(COLUMNS($F19:O19) - 1, COLUMNS($F$19:$H$19)) + 1, ROUNDUP(COLUMNS($F19:O19) / COLUMNS($F$19:$H$19), 0))</f>
        <v>59</v>
      </c>
      <c r="P20" s="53">
        <f ca="1">OFFSET($E$10, MOD(COLUMNS($F19:P19) - 1, COLUMNS($F$19:$H$19)) + 1, ROUNDUP(COLUMNS($F19:P19) / COLUMNS($F$19:$H$19), 0))</f>
        <v>96</v>
      </c>
      <c r="Q20" s="54">
        <f ca="1">OFFSET($E$10, MOD(COLUMNS($F19:Q19) - 1, COLUMNS($F$19:$H$19)) + 1, ROUNDUP(COLUMNS($F19:Q19) / COLUMNS($F$19:$H$19), 0))</f>
        <v>37</v>
      </c>
      <c r="R20" s="53">
        <f ca="1">OFFSET($E$10, MOD(COLUMNS($F19:R19) - 1, COLUMNS($F$19:$H$19)) + 1, ROUNDUP(COLUMNS($F19:R19) / COLUMNS($F$19:$H$19), 0))</f>
        <v>63</v>
      </c>
      <c r="S20" s="53">
        <f ca="1">OFFSET($E$10, MOD(COLUMNS($F19:S19) - 1, COLUMNS($F$19:$H$19)) + 1, ROUNDUP(COLUMNS($F19:S19) / COLUMNS($F$19:$H$19), 0))</f>
        <v>55</v>
      </c>
      <c r="T20" s="54">
        <f ca="1">OFFSET($E$10, MOD(COLUMNS($F19:T19) - 1, COLUMNS($F$19:$H$19)) + 1, ROUNDUP(COLUMNS($F19:T19) / COLUMNS($F$19:$H$19), 0))</f>
        <v>-8</v>
      </c>
      <c r="U20" s="53">
        <f ca="1">OFFSET($E$10, MOD(COLUMNS($F19:U19) - 1, COLUMNS($F$19:$H$19)) + 1, ROUNDUP(COLUMNS($F19:U19) / COLUMNS($F$19:$H$19), 0))</f>
        <v>77</v>
      </c>
      <c r="V20" s="53">
        <f ca="1">OFFSET($E$10, MOD(COLUMNS($F19:V19) - 1, COLUMNS($F$19:$H$19)) + 1, ROUNDUP(COLUMNS($F19:V19) / COLUMNS($F$19:$H$19), 0))</f>
        <v>62</v>
      </c>
      <c r="W20" s="54">
        <f ca="1">OFFSET($E$10, MOD(COLUMNS($F19:W19) - 1, COLUMNS($F$19:$H$19)) + 1, ROUNDUP(COLUMNS($F19:W19) / COLUMNS($F$19:$H$19), 0))</f>
        <v>-15</v>
      </c>
      <c r="X20" s="53">
        <f ca="1">OFFSET($E$10, MOD(COLUMNS($F19:X19) - 1, COLUMNS($F$19:$H$19)) + 1, ROUNDUP(COLUMNS($F19:X19) / COLUMNS($F$19:$H$19), 0))</f>
        <v>71</v>
      </c>
      <c r="Y20" s="53">
        <f ca="1">OFFSET($E$10, MOD(COLUMNS($F19:Y19) - 1, COLUMNS($F$19:$H$19)) + 1, ROUNDUP(COLUMNS($F19:Y19) / COLUMNS($F$19:$H$19), 0))</f>
        <v>89</v>
      </c>
      <c r="Z20" s="54">
        <f ca="1">OFFSET($E$10, MOD(COLUMNS($F19:Z19) - 1, COLUMNS($F$19:$H$19)) + 1, ROUNDUP(COLUMNS($F19:Z19) / COLUMNS($F$19:$H$19), 0))</f>
        <v>18</v>
      </c>
      <c r="AA20" s="53">
        <f ca="1">OFFSET($E$10, MOD(COLUMNS($F19:AA19) - 1, COLUMNS($F$19:$H$19)) + 1, ROUNDUP(COLUMNS($F19:AA19) / COLUMNS($F$19:$H$19), 0))</f>
        <v>86</v>
      </c>
      <c r="AB20" s="53">
        <f ca="1">OFFSET($E$10, MOD(COLUMNS($F19:AB19) - 1, COLUMNS($F$19:$H$19)) + 1, ROUNDUP(COLUMNS($F19:AB19) / COLUMNS($F$19:$H$19), 0))</f>
        <v>68</v>
      </c>
      <c r="AC20" s="54">
        <f ca="1">OFFSET($E$10, MOD(COLUMNS($F19:AC19) - 1, COLUMNS($F$19:$H$19)) + 1, ROUNDUP(COLUMNS($F19:AC19) / COLUMNS($F$19:$H$19), 0))</f>
        <v>-18</v>
      </c>
      <c r="AD20" s="53">
        <f ca="1">OFFSET($E$10, MOD(COLUMNS($F19:AD19) - 1, COLUMNS($F$19:$H$19)) + 1, ROUNDUP(COLUMNS($F19:AD19) / COLUMNS($F$19:$H$19), 0))</f>
        <v>98</v>
      </c>
      <c r="AE20" s="53">
        <f ca="1">OFFSET($E$10, MOD(COLUMNS($F19:AE19) - 1, COLUMNS($F$19:$H$19)) + 1, ROUNDUP(COLUMNS($F19:AE19) / COLUMNS($F$19:$H$19), 0))</f>
        <v>72</v>
      </c>
      <c r="AF20" s="54">
        <f ca="1">OFFSET($E$10, MOD(COLUMNS($F19:AF19) - 1, COLUMNS($F$19:$H$19)) + 1, ROUNDUP(COLUMNS($F19:AF19) / COLUMNS($F$19:$H$19), 0))</f>
        <v>-26</v>
      </c>
      <c r="AG20" s="53">
        <f ca="1">OFFSET($E$10, MOD(COLUMNS($F19:AG19) - 1, COLUMNS($F$19:$H$19)) + 1, ROUNDUP(COLUMNS($F19:AG19) / COLUMNS($F$19:$H$19), 0))</f>
        <v>88</v>
      </c>
      <c r="AH20" s="53">
        <f ca="1">OFFSET($E$10, MOD(COLUMNS($F19:AH19) - 1, COLUMNS($F$19:$H$19)) + 1, ROUNDUP(COLUMNS($F19:AH19) / COLUMNS($F$19:$H$19), 0))</f>
        <v>77</v>
      </c>
      <c r="AI20" s="54">
        <f ca="1">OFFSET($E$10, MOD(COLUMNS($F19:AI19) - 1, COLUMNS($F$19:$H$19)) + 1, ROUNDUP(COLUMNS($F19:AI19) / COLUMNS($F$19:$H$19), 0))</f>
        <v>-11</v>
      </c>
      <c r="AJ20" s="53">
        <f ca="1">OFFSET($E$10, MOD(COLUMNS($F19:AJ19) - 1, COLUMNS($F$19:$H$19)) + 1, ROUNDUP(COLUMNS($F19:AJ19) / COLUMNS($F$19:$H$19), 0))</f>
        <v>95</v>
      </c>
      <c r="AK20" s="53">
        <f ca="1">OFFSET($E$10, MOD(COLUMNS($F19:AK19) - 1, COLUMNS($F$19:$H$19)) + 1, ROUNDUP(COLUMNS($F19:AK19) / COLUMNS($F$19:$H$19), 0))</f>
        <v>67</v>
      </c>
      <c r="AL20" s="54">
        <f ca="1">OFFSET($E$10, MOD(COLUMNS($F19:AL19) - 1, COLUMNS($F$19:$H$19)) + 1, ROUNDUP(COLUMNS($F19:AL19) / COLUMNS($F$19:$H$19), 0))</f>
        <v>-28</v>
      </c>
      <c r="AM20" s="53">
        <f ca="1">OFFSET($E$10, MOD(COLUMNS($F19:AM19) - 1, COLUMNS($F$19:$H$19)) + 1, ROUNDUP(COLUMNS($F19:AM19) / COLUMNS($F$19:$H$19), 0))</f>
        <v>77</v>
      </c>
      <c r="AN20" s="53">
        <f ca="1">OFFSET($E$10, MOD(COLUMNS($F19:AN19) - 1, COLUMNS($F$19:$H$19)) + 1, ROUNDUP(COLUMNS($F19:AN19) / COLUMNS($F$19:$H$19), 0))</f>
        <v>83</v>
      </c>
      <c r="AO20" s="54">
        <f ca="1">OFFSET($E$10, MOD(COLUMNS($F19:AO19) - 1, COLUMNS($F$19:$H$19)) + 1, ROUNDUP(COLUMNS($F19:AO19) / COLUMNS($F$19:$H$19), 0))</f>
        <v>6</v>
      </c>
    </row>
    <row r="22" spans="6:44" x14ac:dyDescent="0.2">
      <c r="F22" s="19" t="str">
        <f ca="1">_xlfn.FORMULATEXT(F20)</f>
        <v>=OFFSET($E$10, MOD(COLUMNS($F19:F19) - 1, COLUMNS($F$19:$H$19)) + 1, ROUNDUP(COLUMNS($F19:F19) / COLUMNS($F$19:$H$19), 0))</v>
      </c>
    </row>
  </sheetData>
  <mergeCells count="1">
    <mergeCell ref="A3:E3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49D388C6-5708-463E-A336-C39EDA070399}"/>
    <hyperlink ref="A3" location="HL_Navigator" display="Navigator" xr:uid="{48455BF3-6BBA-4065-8346-8B2684778057}"/>
    <hyperlink ref="I4" location="Overall_Error_Check" tooltip="Go to Overall Error Check" display="Overall_Error_Check" xr:uid="{6C2236C0-6AE0-4528-9493-1BD7BA77AF24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47"/>
      <c r="J1" s="47"/>
    </row>
    <row r="2" spans="1:11" ht="18" x14ac:dyDescent="0.25">
      <c r="A2" s="16" t="str">
        <f ca="1">Model_Name</f>
        <v>Chapter 2.8 - SP Variance Analysis.xlsx</v>
      </c>
    </row>
    <row r="3" spans="1:11" x14ac:dyDescent="0.2">
      <c r="A3" s="65" t="s">
        <v>1</v>
      </c>
      <c r="B3" s="65"/>
      <c r="C3" s="65"/>
      <c r="D3" s="65"/>
      <c r="E3" s="65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0">
        <f>MAX($B$5:$B5)+1</f>
        <v>1</v>
      </c>
      <c r="C6" s="2" t="s">
        <v>66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67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68</v>
      </c>
    </row>
    <row r="11" spans="1:11" outlineLevel="1" x14ac:dyDescent="0.2"/>
    <row r="12" spans="1:11" ht="14.25" outlineLevel="1" x14ac:dyDescent="0.2">
      <c r="E12" t="s">
        <v>69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1">
    <mergeCell ref="A3:E3"/>
  </mergeCells>
  <conditionalFormatting sqref="I17">
    <cfRule type="cellIs" dxfId="3" priority="5" operator="notEqual">
      <formula>0</formula>
    </cfRule>
  </conditionalFormatting>
  <conditionalFormatting sqref="I12">
    <cfRule type="cellIs" dxfId="2" priority="4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5" ma:contentTypeDescription="Create a new document." ma:contentTypeScope="" ma:versionID="fb785c618c48361b49d022074eb345ca">
  <xsd:schema xmlns:xsd="http://www.w3.org/2001/XMLSchema" xmlns:xs="http://www.w3.org/2001/XMLSchema" xmlns:p="http://schemas.microsoft.com/office/2006/metadata/properties" xmlns:ns2="ff58d06b-05e3-4c65-85ba-22cd93c7683f" targetNamespace="http://schemas.microsoft.com/office/2006/metadata/properties" ma:root="true" ma:fieldsID="1d3bca82bad7f978a6eeaef0d2b535b5" ns2:_="">
    <xsd:import namespace="ff58d06b-05e3-4c65-85ba-22cd93c76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6A75E2-433E-4811-B010-EC4DA76CE00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6B7C70D-1E70-4D6C-BAEB-FB69F69215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4FE135-E206-4916-9805-FED30FA7A4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22</vt:i4>
      </vt:variant>
    </vt:vector>
  </HeadingPairs>
  <TitlesOfParts>
    <vt:vector size="29" baseType="lpstr">
      <vt:lpstr>Cover</vt:lpstr>
      <vt:lpstr>Navigator</vt:lpstr>
      <vt:lpstr>Style Guide</vt:lpstr>
      <vt:lpstr>Model Parameters</vt:lpstr>
      <vt:lpstr>Variance Using OFFSET</vt:lpstr>
      <vt:lpstr>Variance Using Just One Formula</vt:lpstr>
      <vt:lpstr>Error Checks</vt:lpstr>
      <vt:lpstr>Client_Name</vt:lpstr>
      <vt:lpstr>Days_in_Year</vt:lpstr>
      <vt:lpstr>HL_1</vt:lpstr>
      <vt:lpstr>HL_2</vt:lpstr>
      <vt:lpstr>HL_3</vt:lpstr>
      <vt:lpstr>HL_4</vt:lpstr>
      <vt:lpstr>HL_5</vt:lpstr>
      <vt:lpstr>HL_6</vt:lpstr>
      <vt:lpstr>HL_7</vt:lpstr>
      <vt:lpstr>HL_Model_Parameters</vt:lpstr>
      <vt:lpstr>HL_Navigator</vt:lpstr>
      <vt:lpstr>Model_Name</vt:lpstr>
      <vt:lpstr>Months_in_Half_Yr</vt:lpstr>
      <vt:lpstr>Months_in_Month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Tim Heng</cp:lastModifiedBy>
  <dcterms:created xsi:type="dcterms:W3CDTF">2012-10-20T20:39:47Z</dcterms:created>
  <dcterms:modified xsi:type="dcterms:W3CDTF">2020-05-27T15:46:22Z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</Properties>
</file>