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Final screenshots and files\Chapter 02 - What-if Analysis\"/>
    </mc:Choice>
  </mc:AlternateContent>
  <xr:revisionPtr revIDLastSave="0" documentId="8_{AEEDA6E1-13C8-4C74-B58B-8CB9825DD39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ornado Chart" sheetId="14" r:id="rId5"/>
    <sheet name="Simple P&amp;L Example" sheetId="16" r:id="rId6"/>
  </sheets>
  <definedNames>
    <definedName name="CB_Data_Table_Active">'Tornado Chart'!$H$26</definedName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'Tornado Chart'!$A$3</definedName>
    <definedName name="HL_6">'Simple P&amp;L Example'!$A$3</definedName>
    <definedName name="HL_Model_Parameters">'Model Parameters'!$A$5</definedName>
    <definedName name="HL_Navigator">Navigator!$A$1</definedName>
    <definedName name="Macro_NavHeading">Navigator!$C$7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6" l="1"/>
  <c r="B6" i="14"/>
  <c r="J60" i="14" l="1"/>
  <c r="K60" i="14"/>
  <c r="I60" i="14"/>
  <c r="J48" i="14"/>
  <c r="K48" i="14"/>
  <c r="I48" i="14"/>
  <c r="M50" i="14"/>
  <c r="M51" i="14"/>
  <c r="M52" i="14"/>
  <c r="M53" i="14"/>
  <c r="M54" i="14"/>
  <c r="M55" i="14"/>
  <c r="M56" i="14"/>
  <c r="N56" i="14" s="1"/>
  <c r="M49" i="14"/>
  <c r="N49" i="14" s="1"/>
  <c r="O49" i="14" l="1"/>
  <c r="N55" i="14"/>
  <c r="N52" i="14"/>
  <c r="N54" i="14"/>
  <c r="O54" i="14" s="1"/>
  <c r="N50" i="14"/>
  <c r="N53" i="14"/>
  <c r="O53" i="14" s="1"/>
  <c r="N51" i="14"/>
  <c r="J20" i="16"/>
  <c r="J19" i="16"/>
  <c r="J18" i="16"/>
  <c r="J17" i="16"/>
  <c r="J16" i="16"/>
  <c r="J15" i="16"/>
  <c r="J13" i="16"/>
  <c r="K42" i="14"/>
  <c r="J42" i="14"/>
  <c r="I42" i="14"/>
  <c r="K40" i="14"/>
  <c r="J40" i="14"/>
  <c r="I40" i="14"/>
  <c r="K38" i="14"/>
  <c r="J38" i="14"/>
  <c r="I38" i="14"/>
  <c r="K36" i="14"/>
  <c r="J36" i="14"/>
  <c r="I36" i="14"/>
  <c r="K34" i="14"/>
  <c r="J34" i="14"/>
  <c r="I34" i="14"/>
  <c r="K32" i="14"/>
  <c r="J32" i="14"/>
  <c r="I32" i="14"/>
  <c r="K30" i="14"/>
  <c r="J30" i="14"/>
  <c r="I30" i="14"/>
  <c r="O51" i="14" l="1"/>
  <c r="O50" i="14"/>
  <c r="O52" i="14"/>
  <c r="O56" i="14"/>
  <c r="O55" i="14"/>
  <c r="J12" i="16"/>
  <c r="E19" i="14"/>
  <c r="E13" i="14"/>
  <c r="E14" i="14"/>
  <c r="E15" i="14"/>
  <c r="E16" i="14"/>
  <c r="E17" i="14"/>
  <c r="E18" i="14"/>
  <c r="E12" i="14"/>
  <c r="K19" i="16" l="1"/>
  <c r="K35" i="16" s="1"/>
  <c r="K20" i="16"/>
  <c r="K18" i="16"/>
  <c r="K17" i="16"/>
  <c r="K16" i="16"/>
  <c r="J28" i="16" s="1"/>
  <c r="K15" i="16"/>
  <c r="I28" i="16" s="1"/>
  <c r="K13" i="16"/>
  <c r="K14" i="16" s="1"/>
  <c r="K12" i="16"/>
  <c r="A1" i="16"/>
  <c r="C6" i="16" s="1"/>
  <c r="A1" i="14"/>
  <c r="I27" i="16" l="1"/>
  <c r="I29" i="16" s="1"/>
  <c r="I31" i="16" s="1"/>
  <c r="I33" i="16" l="1"/>
  <c r="J27" i="16"/>
  <c r="J29" i="16" s="1"/>
  <c r="I37" i="4"/>
  <c r="K27" i="16" l="1"/>
  <c r="J31" i="16"/>
  <c r="K31" i="16" s="1"/>
  <c r="K29" i="16"/>
  <c r="J33" i="16" l="1"/>
  <c r="K33" i="16"/>
  <c r="K37" i="16" s="1"/>
  <c r="K28" i="16"/>
  <c r="K39" i="16" l="1"/>
  <c r="K41" i="16" s="1"/>
  <c r="H31" i="14" l="1"/>
  <c r="H43" i="14"/>
  <c r="H33" i="14"/>
  <c r="H35" i="14"/>
  <c r="H37" i="14"/>
  <c r="H41" i="14"/>
  <c r="H39" i="14"/>
  <c r="H29" i="14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4" l="1"/>
  <c r="A2" i="16"/>
  <c r="A2" i="2"/>
  <c r="B56" i="4"/>
  <c r="A2" i="4"/>
  <c r="A2" i="3"/>
  <c r="C6" i="1"/>
</calcChain>
</file>

<file path=xl/sharedStrings.xml><?xml version="1.0" encoding="utf-8"?>
<sst xmlns="http://schemas.openxmlformats.org/spreadsheetml/2006/main" count="158" uniqueCount="103">
  <si>
    <t>Model Parameters</t>
  </si>
  <si>
    <t>Navigator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</si>
  <si>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</si>
  <si>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</si>
  <si>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</si>
  <si>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</si>
  <si>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</si>
  <si>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</si>
  <si>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</si>
  <si>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</si>
  <si>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</si>
  <si>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</si>
  <si>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</si>
  <si>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</si>
  <si>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</si>
  <si>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</si>
  <si>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</si>
  <si>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</si>
  <si>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</si>
  <si>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</si>
  <si>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</si>
  <si>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</si>
  <si>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</si>
  <si>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</si>
  <si>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</si>
  <si>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</si>
  <si>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</si>
  <si>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</si>
  <si>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</si>
  <si>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</si>
  <si>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</si>
  <si>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</si>
  <si>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</si>
  <si>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</si>
  <si>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</si>
  <si>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</si>
  <si>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</si>
  <si>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</si>
  <si>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</si>
  <si>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</si>
  <si>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</si>
  <si>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</si>
  <si>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</si>
  <si>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</si>
  <si>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</si>
  <si>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</si>
  <si>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</si>
  <si>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</si>
  <si>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</si>
  <si>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</si>
  <si>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</si>
  <si>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</si>
  <si>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</si>
  <si>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</si>
  <si>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</si>
  <si>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</si>
  <si>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</si>
  <si>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</si>
  <si>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</si>
  <si>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</si>
  <si>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</si>
  <si>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</si>
  <si>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</si>
  <si>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</si>
  <si>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</si>
  <si>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A$</t>
  </si>
  <si>
    <t>SumProduct</t>
  </si>
  <si>
    <t>Tornado Chart</t>
  </si>
  <si>
    <t>Sensitivity Data</t>
  </si>
  <si>
    <t>Simple P&amp;L Example</t>
  </si>
  <si>
    <t>Assumptions</t>
  </si>
  <si>
    <t>Units Produced</t>
  </si>
  <si>
    <t>Proportion of Product A</t>
  </si>
  <si>
    <t>Proportion of Product B</t>
  </si>
  <si>
    <t xml:space="preserve">Price of Product A </t>
  </si>
  <si>
    <t>Price of Product B</t>
  </si>
  <si>
    <t>Gross Margin, Product A</t>
  </si>
  <si>
    <t>Gross Margin, Product B</t>
  </si>
  <si>
    <t>Operating Expenditure</t>
  </si>
  <si>
    <t>Tax</t>
  </si>
  <si>
    <t>Input</t>
  </si>
  <si>
    <t>Sensitivity</t>
  </si>
  <si>
    <t>Used</t>
  </si>
  <si>
    <t>Outputs</t>
  </si>
  <si>
    <t>Revenue</t>
  </si>
  <si>
    <t>Product A</t>
  </si>
  <si>
    <t>Product B</t>
  </si>
  <si>
    <t>Total</t>
  </si>
  <si>
    <t>Price</t>
  </si>
  <si>
    <t>Cost Of Goods Sold</t>
  </si>
  <si>
    <t>Gross Margin</t>
  </si>
  <si>
    <t>Net Profit Before Tax</t>
  </si>
  <si>
    <t>Tax Expense</t>
  </si>
  <si>
    <t>Net Profit After Tax</t>
  </si>
  <si>
    <t>Data Table</t>
  </si>
  <si>
    <t>Raw Data</t>
  </si>
  <si>
    <t>Activate?</t>
  </si>
  <si>
    <t>Cleaned Data</t>
  </si>
  <si>
    <t>Spread</t>
  </si>
  <si>
    <t>Adj Spread</t>
  </si>
  <si>
    <t>Rank</t>
  </si>
  <si>
    <t>Ranked data</t>
  </si>
  <si>
    <t>Tornado chart 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</si>
</sst>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##0_);\(###0\);_(###0_)"/>
    <numFmt numFmtId="181" formatCode="_)d/m/yy_)"/>
    <numFmt numFmtId="182" formatCode="_(#,##0_);\(#,##0\);_(&quot;-&quot;_)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ont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  <xf numFmtId="0" fontId="33" fillId="0" borderId="0" applyFill="0" applyBorder="0">
      <alignment vertical="center"/>
    </xf>
    <xf numFmtId="180" fontId="8" fillId="0" borderId="0" applyFill="0" applyBorder="0">
      <alignment horizontal="right" vertical="center"/>
    </xf>
    <xf numFmtId="181" fontId="8" fillId="0" borderId="0" applyFill="0" applyBorder="0">
      <alignment horizontal="right" vertical="center"/>
    </xf>
    <xf numFmtId="170" fontId="8" fillId="0" borderId="16">
      <alignment horizontal="right" vertical="center"/>
      <protection locked="0"/>
    </xf>
    <xf numFmtId="170" fontId="8" fillId="0" borderId="16">
      <alignment horizontal="center" vertical="center"/>
      <protection locked="0"/>
    </xf>
    <xf numFmtId="0" fontId="8" fillId="0" borderId="16">
      <alignment vertical="center"/>
      <protection locked="0"/>
    </xf>
  </cellStyleXfs>
  <cellXfs count="96">
    <xf numFmtId="0" fontId="0" fillId="0" borderId="0" xfId="0"/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0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6" fillId="0" borderId="3" xfId="13" applyAlignment="1"/>
    <xf numFmtId="167" fontId="1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0" fontId="3" fillId="0" borderId="0" xfId="15"/>
    <xf numFmtId="165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NumberFormat="1" applyBorder="1">
      <alignment horizontal="center"/>
    </xf>
    <xf numFmtId="0" fontId="27" fillId="0" borderId="0" xfId="8" applyAlignment="1"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24" fillId="0" borderId="0" xfId="0" applyFont="1"/>
    <xf numFmtId="0" fontId="0" fillId="0" borderId="0" xfId="0" applyAlignmen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0" fillId="0" borderId="0" xfId="0"/>
    <xf numFmtId="0" fontId="17" fillId="0" borderId="0" xfId="11"/>
    <xf numFmtId="9" fontId="25" fillId="4" borderId="7" xfId="5" applyFont="1" applyFill="1" applyBorder="1" applyAlignment="1" applyProtection="1">
      <alignment horizontal="center"/>
      <protection locked="0"/>
    </xf>
    <xf numFmtId="44" fontId="0" fillId="0" borderId="0" xfId="3" applyFont="1"/>
    <xf numFmtId="0" fontId="0" fillId="0" borderId="0" xfId="0" applyAlignment="1">
      <alignment horizontal="right"/>
    </xf>
    <xf numFmtId="9" fontId="28" fillId="0" borderId="0" xfId="5" applyFont="1" applyFill="1" applyBorder="1" applyAlignment="1" applyProtection="1">
      <alignment horizontal="right"/>
      <protection locked="0"/>
    </xf>
    <xf numFmtId="43" fontId="28" fillId="0" borderId="0" xfId="1" applyFont="1" applyFill="1" applyBorder="1" applyAlignment="1" applyProtection="1">
      <alignment horizontal="right"/>
      <protection locked="0"/>
    </xf>
    <xf numFmtId="9" fontId="0" fillId="0" borderId="0" xfId="5" applyFont="1" applyAlignment="1">
      <alignment horizontal="right"/>
    </xf>
    <xf numFmtId="43" fontId="0" fillId="0" borderId="0" xfId="0" applyNumberFormat="1"/>
    <xf numFmtId="170" fontId="0" fillId="0" borderId="0" xfId="30" applyFont="1">
      <alignment horizontal="right" vertical="center"/>
    </xf>
    <xf numFmtId="170" fontId="0" fillId="0" borderId="0" xfId="30" applyFont="1" applyAlignment="1">
      <alignment horizontal="right" vertical="center"/>
    </xf>
    <xf numFmtId="182" fontId="0" fillId="0" borderId="0" xfId="30" applyNumberFormat="1" applyFont="1">
      <alignment horizontal="right" vertical="center"/>
    </xf>
    <xf numFmtId="182" fontId="0" fillId="0" borderId="0" xfId="30" applyNumberFormat="1" applyFont="1" applyAlignment="1">
      <alignment horizontal="right" vertical="center"/>
    </xf>
    <xf numFmtId="9" fontId="28" fillId="6" borderId="8" xfId="21" applyNumberFormat="1" applyAlignment="1">
      <alignment horizontal="center"/>
    </xf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0" borderId="0" xfId="33">
      <alignment horizontal="center"/>
    </xf>
    <xf numFmtId="0" fontId="0" fillId="0" borderId="0" xfId="0"/>
    <xf numFmtId="0" fontId="13" fillId="10" borderId="0" xfId="33" applyBorder="1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  <xf numFmtId="182" fontId="25" fillId="4" borderId="7" xfId="14" applyNumberFormat="1" applyAlignment="1">
      <alignment horizontal="right" vertical="center"/>
      <protection locked="0"/>
    </xf>
    <xf numFmtId="9" fontId="25" fillId="4" borderId="7" xfId="14" applyNumberFormat="1" applyAlignment="1">
      <alignment horizontal="right"/>
      <protection locked="0"/>
    </xf>
    <xf numFmtId="43" fontId="25" fillId="4" borderId="7" xfId="14" applyNumberFormat="1" applyAlignment="1">
      <alignment horizontal="right"/>
      <protection locked="0"/>
    </xf>
    <xf numFmtId="182" fontId="0" fillId="0" borderId="0" xfId="2" applyNumberFormat="1" applyFont="1"/>
    <xf numFmtId="182" fontId="0" fillId="0" borderId="9" xfId="22" applyNumberFormat="1" applyFont="1"/>
    <xf numFmtId="182" fontId="0" fillId="0" borderId="0" xfId="0" applyNumberFormat="1"/>
    <xf numFmtId="182" fontId="0" fillId="0" borderId="0" xfId="1" applyNumberFormat="1" applyFont="1"/>
    <xf numFmtId="182" fontId="28" fillId="0" borderId="0" xfId="2" applyNumberFormat="1" applyFont="1" applyFill="1" applyBorder="1" applyAlignment="1" applyProtection="1">
      <alignment horizontal="right"/>
      <protection locked="0"/>
    </xf>
    <xf numFmtId="182" fontId="24" fillId="0" borderId="10" xfId="23" applyNumberFormat="1" applyFont="1"/>
  </cellXfs>
  <cellStyles count="48">
    <cellStyle name="Accounts Ref" xfId="15" xr:uid="{00000000-0005-0000-0000-000000000000}"/>
    <cellStyle name="Assumption" xfId="14" xr:uid="{00000000-0005-0000-0000-000001000000}"/>
    <cellStyle name="Assumptions Center Number" xfId="46" xr:uid="{73A2033E-770D-4ABA-9B0B-DD290D9D9590}"/>
    <cellStyle name="Assumptions Heading" xfId="47" xr:uid="{0A7E5CA5-0875-4605-ACBA-BABA599B7C89}"/>
    <cellStyle name="Assumptions Right Number" xfId="45" xr:uid="{13960D78-714D-41ED-8707-828A8606732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Period Title" xfId="42" xr:uid="{17F9FA1A-D131-4E63-AD38-B491124AB7DD}"/>
    <cellStyle name="Range Name Description" xfId="28" xr:uid="{00000000-0005-0000-0000-00001F000000}"/>
    <cellStyle name="Right Currency" xfId="29" xr:uid="{00000000-0005-0000-0000-000020000000}"/>
    <cellStyle name="Right Date" xfId="44" xr:uid="{EC7A9FCD-ABEE-41A7-A990-0AC5263DE6BC}"/>
    <cellStyle name="Right Number" xfId="30" xr:uid="{00000000-0005-0000-0000-000021000000}"/>
    <cellStyle name="Right Year" xfId="43" xr:uid="{6AA665B1-575E-414E-9C69-380EE2F1F87A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ill>
        <patternFill>
          <bgColor rgb="FFFF0000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AU" sz="1000">
                <a:solidFill>
                  <a:sysClr val="windowText" lastClr="000000"/>
                </a:solidFill>
              </a:rPr>
              <a:t>Tornado Chart</a:t>
            </a:r>
          </a:p>
        </c:rich>
      </c:tx>
      <c:layout>
        <c:manualLayout>
          <c:xMode val="edge"/>
          <c:yMode val="edge"/>
          <c:x val="0.4381682595019134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63374257047842"/>
          <c:y val="0.16000052083502875"/>
          <c:w val="0.74656544203649966"/>
          <c:h val="0.65666880426043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9B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'Tornado Chart'!$G$61:$G$68</c:f>
              <c:strCache>
                <c:ptCount val="8"/>
                <c:pt idx="0">
                  <c:v>Units Produced</c:v>
                </c:pt>
                <c:pt idx="1">
                  <c:v>Price of Product A </c:v>
                </c:pt>
                <c:pt idx="2">
                  <c:v>Gross Margin, Product A</c:v>
                </c:pt>
                <c:pt idx="3">
                  <c:v>Operating Expenditure</c:v>
                </c:pt>
                <c:pt idx="4">
                  <c:v>Price of Product B</c:v>
                </c:pt>
                <c:pt idx="5">
                  <c:v>Gross Margin, Product B</c:v>
                </c:pt>
                <c:pt idx="6">
                  <c:v>Tax</c:v>
                </c:pt>
                <c:pt idx="7">
                  <c:v>Proportion of Product A</c:v>
                </c:pt>
              </c:strCache>
            </c:strRef>
          </c:cat>
          <c:val>
            <c:numRef>
              <c:f>'Tornado Chart'!$G$49:$G$56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2-4D00-9DB9-FE79A52A850B}"/>
            </c:ext>
          </c:extLst>
        </c:ser>
        <c:ser>
          <c:idx val="1"/>
          <c:order val="1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'Tornado Chart'!$G$61:$G$68</c:f>
              <c:strCache>
                <c:ptCount val="8"/>
                <c:pt idx="0">
                  <c:v>Units Produced</c:v>
                </c:pt>
                <c:pt idx="1">
                  <c:v>Price of Product A </c:v>
                </c:pt>
                <c:pt idx="2">
                  <c:v>Gross Margin, Product A</c:v>
                </c:pt>
                <c:pt idx="3">
                  <c:v>Operating Expenditure</c:v>
                </c:pt>
                <c:pt idx="4">
                  <c:v>Price of Product B</c:v>
                </c:pt>
                <c:pt idx="5">
                  <c:v>Gross Margin, Product B</c:v>
                </c:pt>
                <c:pt idx="6">
                  <c:v>Tax</c:v>
                </c:pt>
                <c:pt idx="7">
                  <c:v>Proportion of Product A</c:v>
                </c:pt>
              </c:strCache>
            </c:strRef>
          </c:cat>
          <c:val>
            <c:numRef>
              <c:f>'Tornado Chart'!$I$61:$I$68</c:f>
              <c:numCache>
                <c:formatCode>_(#,##0_);\(#,##0\);_("-"_)</c:formatCode>
                <c:ptCount val="8"/>
                <c:pt idx="0">
                  <c:v>-136434.37500000012</c:v>
                </c:pt>
                <c:pt idx="1">
                  <c:v>-106312.50000000012</c:v>
                </c:pt>
                <c:pt idx="2">
                  <c:v>-106312.5</c:v>
                </c:pt>
                <c:pt idx="3">
                  <c:v>91000</c:v>
                </c:pt>
                <c:pt idx="4">
                  <c:v>-30121.875</c:v>
                </c:pt>
                <c:pt idx="5">
                  <c:v>-30121.875</c:v>
                </c:pt>
                <c:pt idx="6">
                  <c:v>19471.875</c:v>
                </c:pt>
                <c:pt idx="7">
                  <c:v>-15946.875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2-4D00-9DB9-FE79A52A850B}"/>
            </c:ext>
          </c:extLst>
        </c:ser>
        <c:ser>
          <c:idx val="2"/>
          <c:order val="2"/>
          <c:spPr>
            <a:solidFill>
              <a:srgbClr val="07275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'Tornado Chart'!$G$61:$G$68</c:f>
              <c:strCache>
                <c:ptCount val="8"/>
                <c:pt idx="0">
                  <c:v>Units Produced</c:v>
                </c:pt>
                <c:pt idx="1">
                  <c:v>Price of Product A </c:v>
                </c:pt>
                <c:pt idx="2">
                  <c:v>Gross Margin, Product A</c:v>
                </c:pt>
                <c:pt idx="3">
                  <c:v>Operating Expenditure</c:v>
                </c:pt>
                <c:pt idx="4">
                  <c:v>Price of Product B</c:v>
                </c:pt>
                <c:pt idx="5">
                  <c:v>Gross Margin, Product B</c:v>
                </c:pt>
                <c:pt idx="6">
                  <c:v>Tax</c:v>
                </c:pt>
                <c:pt idx="7">
                  <c:v>Proportion of Product A</c:v>
                </c:pt>
              </c:strCache>
            </c:strRef>
          </c:cat>
          <c:val>
            <c:numRef>
              <c:f>'Tornado Chart'!$J$61:$J$68</c:f>
              <c:numCache>
                <c:formatCode>_(#,##0.0_);\(#,##0.0\);_("-"_)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2-4D00-9DB9-FE79A52A850B}"/>
            </c:ext>
          </c:extLst>
        </c:ser>
        <c:ser>
          <c:idx val="3"/>
          <c:order val="3"/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'Tornado Chart'!$G$61:$G$68</c:f>
              <c:strCache>
                <c:ptCount val="8"/>
                <c:pt idx="0">
                  <c:v>Units Produced</c:v>
                </c:pt>
                <c:pt idx="1">
                  <c:v>Price of Product A </c:v>
                </c:pt>
                <c:pt idx="2">
                  <c:v>Gross Margin, Product A</c:v>
                </c:pt>
                <c:pt idx="3">
                  <c:v>Operating Expenditure</c:v>
                </c:pt>
                <c:pt idx="4">
                  <c:v>Price of Product B</c:v>
                </c:pt>
                <c:pt idx="5">
                  <c:v>Gross Margin, Product B</c:v>
                </c:pt>
                <c:pt idx="6">
                  <c:v>Tax</c:v>
                </c:pt>
                <c:pt idx="7">
                  <c:v>Proportion of Product A</c:v>
                </c:pt>
              </c:strCache>
            </c:strRef>
          </c:cat>
          <c:val>
            <c:numRef>
              <c:f>'Tornado Chart'!$K$61:$K$68</c:f>
              <c:numCache>
                <c:formatCode>_(#,##0_);\(#,##0\);_("-"_)</c:formatCode>
                <c:ptCount val="8"/>
                <c:pt idx="0">
                  <c:v>136434.375</c:v>
                </c:pt>
                <c:pt idx="1">
                  <c:v>106312.49999999965</c:v>
                </c:pt>
                <c:pt idx="2">
                  <c:v>106312.50000000035</c:v>
                </c:pt>
                <c:pt idx="3">
                  <c:v>-91000</c:v>
                </c:pt>
                <c:pt idx="4">
                  <c:v>30121.875</c:v>
                </c:pt>
                <c:pt idx="5">
                  <c:v>30121.875</c:v>
                </c:pt>
                <c:pt idx="6">
                  <c:v>-19471.875</c:v>
                </c:pt>
                <c:pt idx="7">
                  <c:v>15946.875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2-4D00-9DB9-FE79A52A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2813632"/>
        <c:axId val="1"/>
      </c:barChart>
      <c:catAx>
        <c:axId val="1328136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Sensitivity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33347331583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NPAT ($k)</a:t>
                </a:r>
              </a:p>
            </c:rich>
          </c:tx>
          <c:layout>
            <c:manualLayout>
              <c:xMode val="edge"/>
              <c:yMode val="edge"/>
              <c:x val="0.53740490072328739"/>
              <c:y val="0.8800027996500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,;\(#,##0.0,\);\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13632"/>
        <c:crosses val="max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69B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H2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72</xdr:row>
      <xdr:rowOff>0</xdr:rowOff>
    </xdr:from>
    <xdr:to>
      <xdr:col>15</xdr:col>
      <xdr:colOff>66675</xdr:colOff>
      <xdr:row>92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114300</xdr:rowOff>
        </xdr:from>
        <xdr:to>
          <xdr:col>8</xdr:col>
          <xdr:colOff>0</xdr:colOff>
          <xdr:row>26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75" t="s">
        <v>1</v>
      </c>
    </row>
    <row r="5" spans="1:19" ht="20.25" x14ac:dyDescent="0.3">
      <c r="C5" s="43" t="str">
        <f>Client_Name</f>
        <v>SumProduct</v>
      </c>
      <c r="D5" s="7"/>
      <c r="E5" s="7"/>
      <c r="F5" s="7"/>
      <c r="G5" s="7"/>
      <c r="H5" s="7"/>
      <c r="I5" s="7"/>
      <c r="J5" s="7"/>
    </row>
    <row r="6" spans="1:19" ht="18" x14ac:dyDescent="0.25">
      <c r="C6" s="44" t="str">
        <f ca="1">Model_Name</f>
        <v>Chapter 2.6 - SP Tornado Chart NEW.xlsx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0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18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7" t="s">
        <v>102</v>
      </c>
      <c r="D17" s="77"/>
      <c r="E17" s="77"/>
      <c r="F17" s="77"/>
      <c r="G17" s="77"/>
      <c r="H17" s="77"/>
      <c r="I17" s="77"/>
      <c r="J17" s="77"/>
    </row>
    <row r="18" spans="3:10" ht="12.75" x14ac:dyDescent="0.2">
      <c r="C18" s="77"/>
      <c r="D18" s="77"/>
      <c r="E18" s="77"/>
      <c r="F18" s="77"/>
      <c r="G18" s="77"/>
      <c r="H18" s="77"/>
      <c r="I18" s="77"/>
      <c r="J18" s="7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78" t="s">
        <v>21</v>
      </c>
      <c r="H21" s="78"/>
      <c r="I21" s="78"/>
      <c r="J21" s="7"/>
    </row>
    <row r="22" spans="3:10" ht="12.75" x14ac:dyDescent="0.2">
      <c r="C22" s="10" t="s">
        <v>22</v>
      </c>
      <c r="D22" s="9"/>
      <c r="E22" s="7"/>
      <c r="F22" s="7"/>
      <c r="G22" s="78" t="s">
        <v>23</v>
      </c>
      <c r="H22" s="78"/>
      <c r="I22" s="7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9"/>
  <sheetViews>
    <sheetView showGridLines="0" zoomScaleNormal="100" workbookViewId="0">
      <pane ySplit="4" topLeftCell="A5" activePane="bottomLeft" state="frozen"/>
      <selection activeCell="I45" sqref="I45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3" t="s">
        <v>1</v>
      </c>
      <c r="F1" s="12"/>
      <c r="G1" s="12"/>
    </row>
    <row r="2" spans="1:24" ht="18" x14ac:dyDescent="0.25">
      <c r="A2" s="44" t="str">
        <f ca="1">Model_Name</f>
        <v>Chapter 2.6 - SP Tornado Chart NEW.xlsx</v>
      </c>
    </row>
    <row r="3" spans="1:24" x14ac:dyDescent="0.2">
      <c r="A3" s="11" t="s">
        <v>1</v>
      </c>
      <c r="B3" s="11"/>
      <c r="C3" s="11"/>
      <c r="D3" s="11"/>
      <c r="E3" s="11"/>
    </row>
    <row r="4" spans="1:24" x14ac:dyDescent="0.2">
      <c r="E4" s="53"/>
      <c r="F4" s="53"/>
      <c r="G4" s="53"/>
    </row>
    <row r="7" spans="1:24" ht="16.5" thickBot="1" x14ac:dyDescent="0.3">
      <c r="B7" s="45">
        <v>1</v>
      </c>
      <c r="C7" s="45" t="s">
        <v>24</v>
      </c>
      <c r="D7" s="45"/>
      <c r="E7" s="45"/>
      <c r="F7" s="45"/>
      <c r="G7" s="45"/>
      <c r="H7" s="45"/>
      <c r="I7" s="45"/>
      <c r="J7" s="45"/>
      <c r="K7" s="45"/>
      <c r="L7" s="4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thickTop="1" x14ac:dyDescent="0.2"/>
    <row r="9" spans="1:24" x14ac:dyDescent="0.2">
      <c r="F9" s="75" t="s">
        <v>25</v>
      </c>
    </row>
    <row r="10" spans="1:24" x14ac:dyDescent="0.2">
      <c r="F10" s="75" t="s">
        <v>26</v>
      </c>
    </row>
    <row r="11" spans="1:24" x14ac:dyDescent="0.2">
      <c r="F11" s="75" t="s">
        <v>0</v>
      </c>
    </row>
    <row r="12" spans="1:24" x14ac:dyDescent="0.2">
      <c r="F12" s="75" t="s">
        <v>67</v>
      </c>
    </row>
    <row r="13" spans="1:24" x14ac:dyDescent="0.2">
      <c r="F13" s="75" t="s">
        <v>69</v>
      </c>
    </row>
    <row r="14" spans="1:24" x14ac:dyDescent="0.2">
      <c r="F14" s="57"/>
    </row>
    <row r="15" spans="1:24" x14ac:dyDescent="0.2">
      <c r="F15" s="57"/>
    </row>
    <row r="16" spans="1:24" x14ac:dyDescent="0.2">
      <c r="F16" s="54"/>
    </row>
    <row r="17" spans="6:6" x14ac:dyDescent="0.2">
      <c r="F17" s="54"/>
    </row>
    <row r="18" spans="6:6" x14ac:dyDescent="0.2">
      <c r="F18" s="54"/>
    </row>
    <row r="19" spans="6:6" x14ac:dyDescent="0.2">
      <c r="F19" s="54"/>
    </row>
  </sheetData>
  <hyperlinks>
    <hyperlink ref="A3:E3" location="HL_Navigator" tooltip="Go to Navigator (Table of Contents)" display="Navigator" xr:uid="{00000000-0004-0000-0100-000000000000}"/>
    <hyperlink ref="F9" location="HL_1" display="Cover" xr:uid="{D8F30B5E-3335-492B-97A1-1BAB500F2AF5}"/>
    <hyperlink ref="F10" location="HL_3" display="Style Guide" xr:uid="{3965159D-A3C2-4CB9-8ECA-52013F38934E}"/>
    <hyperlink ref="F11" location="HL_4" display="Model Parameters" xr:uid="{DD9E4A6D-C09C-46A9-86BA-834A51D229BE}"/>
    <hyperlink ref="F12" location="HL_5" display="Tornado Chart" xr:uid="{40F0FD51-DFCA-4C8D-82EE-6B26AF4AC15F}"/>
    <hyperlink ref="F13" location="HL_6" display="Simple P&amp;L Example" xr:uid="{30326D6B-DB8F-4316-82E2-7B710E36FA6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I45" sqref="I4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4" t="str">
        <f ca="1">Model_Name</f>
        <v>Chapter 2.6 - SP Tornado Chart NEW.xlsx</v>
      </c>
    </row>
    <row r="3" spans="1:13" x14ac:dyDescent="0.2">
      <c r="A3" s="75" t="s">
        <v>1</v>
      </c>
      <c r="B3" s="52"/>
      <c r="C3" s="52"/>
      <c r="D3" s="52"/>
      <c r="E3" s="52"/>
    </row>
    <row r="4" spans="1:13" x14ac:dyDescent="0.2">
      <c r="D4" s="53"/>
      <c r="E4" s="53"/>
      <c r="F4" s="53"/>
      <c r="G4" s="53"/>
      <c r="H4" s="53"/>
      <c r="I4" s="53"/>
      <c r="J4" s="53"/>
    </row>
    <row r="6" spans="1:13" ht="16.5" thickBot="1" x14ac:dyDescent="0.3">
      <c r="B6" s="45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80" t="s">
        <v>28</v>
      </c>
      <c r="D8" s="80"/>
      <c r="E8" s="80"/>
      <c r="F8" s="80"/>
      <c r="G8" s="80"/>
      <c r="H8" s="13"/>
      <c r="I8" s="13" t="s">
        <v>29</v>
      </c>
      <c r="J8" s="13"/>
      <c r="K8" s="13" t="s">
        <v>30</v>
      </c>
    </row>
    <row r="9" spans="1:13" outlineLevel="1" x14ac:dyDescent="0.2">
      <c r="C9" s="79"/>
      <c r="D9" s="79"/>
      <c r="E9" s="79"/>
      <c r="F9" s="79"/>
      <c r="G9" s="79"/>
      <c r="H9" s="42"/>
      <c r="I9" s="42"/>
      <c r="J9" s="16"/>
      <c r="K9" s="19"/>
    </row>
    <row r="10" spans="1:13" ht="20.25" outlineLevel="1" x14ac:dyDescent="0.3">
      <c r="C10" s="79" t="s">
        <v>31</v>
      </c>
      <c r="D10" s="79"/>
      <c r="E10" s="79"/>
      <c r="F10" s="79"/>
      <c r="G10" s="79"/>
      <c r="H10" s="14"/>
      <c r="I10" s="15" t="str">
        <f>C10</f>
        <v>Sheet Title</v>
      </c>
      <c r="J10" s="16"/>
      <c r="K10" s="17" t="s">
        <v>31</v>
      </c>
    </row>
    <row r="11" spans="1:13" ht="18" outlineLevel="1" x14ac:dyDescent="0.25">
      <c r="C11" s="79" t="s">
        <v>4</v>
      </c>
      <c r="D11" s="79"/>
      <c r="E11" s="79"/>
      <c r="F11" s="79"/>
      <c r="G11" s="79"/>
      <c r="H11" s="14"/>
      <c r="I11" s="18" t="str">
        <f>C11</f>
        <v>Model Name</v>
      </c>
      <c r="J11" s="16"/>
      <c r="K11" s="17" t="s">
        <v>4</v>
      </c>
    </row>
    <row r="12" spans="1:13" outlineLevel="1" x14ac:dyDescent="0.2">
      <c r="C12" s="79"/>
      <c r="D12" s="79"/>
      <c r="E12" s="79"/>
      <c r="F12" s="79"/>
      <c r="G12" s="79"/>
      <c r="H12" s="14"/>
      <c r="I12" s="14"/>
      <c r="J12" s="16"/>
      <c r="K12" s="19"/>
    </row>
    <row r="13" spans="1:13" ht="16.5" outlineLevel="1" thickBot="1" x14ac:dyDescent="0.3">
      <c r="C13" s="79" t="s">
        <v>32</v>
      </c>
      <c r="D13" s="79"/>
      <c r="E13" s="79"/>
      <c r="F13" s="79"/>
      <c r="G13" s="79"/>
      <c r="H13" s="14"/>
      <c r="I13" s="41" t="str">
        <f>C13</f>
        <v>Header 1</v>
      </c>
      <c r="J13" s="16"/>
      <c r="K13" s="17" t="s">
        <v>32</v>
      </c>
    </row>
    <row r="14" spans="1:13" ht="17.25" outlineLevel="1" thickTop="1" x14ac:dyDescent="0.25">
      <c r="C14" s="79" t="s">
        <v>33</v>
      </c>
      <c r="D14" s="79"/>
      <c r="E14" s="79"/>
      <c r="F14" s="79"/>
      <c r="G14" s="79"/>
      <c r="H14" s="14"/>
      <c r="I14" s="3" t="str">
        <f>C14</f>
        <v>Header 2</v>
      </c>
      <c r="J14" s="16"/>
      <c r="K14" s="17" t="s">
        <v>33</v>
      </c>
    </row>
    <row r="15" spans="1:13" ht="15" outlineLevel="1" x14ac:dyDescent="0.25">
      <c r="C15" s="79" t="s">
        <v>34</v>
      </c>
      <c r="D15" s="79"/>
      <c r="E15" s="79"/>
      <c r="F15" s="79"/>
      <c r="G15" s="79"/>
      <c r="H15" s="14"/>
      <c r="I15" s="20" t="str">
        <f>C15</f>
        <v>Header 3</v>
      </c>
      <c r="J15" s="16"/>
      <c r="K15" s="17" t="s">
        <v>34</v>
      </c>
    </row>
    <row r="16" spans="1:13" ht="15" outlineLevel="1" x14ac:dyDescent="0.25">
      <c r="C16" s="79" t="s">
        <v>35</v>
      </c>
      <c r="D16" s="79"/>
      <c r="E16" s="79"/>
      <c r="F16" s="79"/>
      <c r="G16" s="79"/>
      <c r="H16" s="14"/>
      <c r="I16" s="21" t="str">
        <f>C16</f>
        <v>Header 4</v>
      </c>
      <c r="J16" s="16"/>
      <c r="K16" s="17" t="s">
        <v>35</v>
      </c>
    </row>
    <row r="17" spans="2:14" outlineLevel="1" x14ac:dyDescent="0.2">
      <c r="C17" s="79"/>
      <c r="D17" s="79"/>
      <c r="E17" s="79"/>
      <c r="F17" s="79"/>
      <c r="G17" s="79"/>
      <c r="H17" s="14"/>
      <c r="I17" s="14"/>
      <c r="J17" s="16"/>
      <c r="K17" s="19"/>
    </row>
    <row r="18" spans="2:14" ht="15" outlineLevel="1" x14ac:dyDescent="0.25">
      <c r="C18" s="79" t="s">
        <v>36</v>
      </c>
      <c r="D18" s="79"/>
      <c r="E18" s="79"/>
      <c r="F18" s="79"/>
      <c r="G18" s="79"/>
      <c r="H18" s="14"/>
      <c r="I18" s="22" t="str">
        <f>C18</f>
        <v>Notes</v>
      </c>
      <c r="J18" s="16"/>
      <c r="K18" s="17" t="s">
        <v>36</v>
      </c>
    </row>
    <row r="19" spans="2:14" outlineLevel="1" x14ac:dyDescent="0.2">
      <c r="C19" s="79"/>
      <c r="D19" s="79"/>
      <c r="E19" s="79"/>
      <c r="F19" s="79"/>
      <c r="G19" s="79"/>
      <c r="H19" s="14"/>
      <c r="I19" s="14"/>
      <c r="J19" s="16"/>
      <c r="K19" s="19"/>
      <c r="N19" s="22"/>
    </row>
    <row r="20" spans="2:14" ht="15" outlineLevel="1" x14ac:dyDescent="0.25">
      <c r="C20" s="79" t="s">
        <v>37</v>
      </c>
      <c r="D20" s="79"/>
      <c r="E20" s="79"/>
      <c r="F20" s="79"/>
      <c r="G20" s="79"/>
      <c r="H20" s="14"/>
      <c r="I20" s="23" t="str">
        <f>C20</f>
        <v>Table Heading</v>
      </c>
      <c r="J20" s="16"/>
      <c r="K20" s="17" t="s">
        <v>37</v>
      </c>
    </row>
    <row r="21" spans="2:14" outlineLevel="1" x14ac:dyDescent="0.2">
      <c r="H21" s="1"/>
      <c r="I21" s="1"/>
      <c r="J21" s="1"/>
      <c r="K21" s="1"/>
    </row>
    <row r="22" spans="2:14" outlineLevel="1" x14ac:dyDescent="0.2"/>
    <row r="23" spans="2:14" ht="16.5" thickBot="1" x14ac:dyDescent="0.3">
      <c r="B23" s="45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82" t="s">
        <v>28</v>
      </c>
      <c r="D25" s="82"/>
      <c r="E25" s="82"/>
      <c r="F25" s="82"/>
      <c r="G25" s="82"/>
      <c r="H25" s="23"/>
      <c r="I25" s="23" t="s">
        <v>29</v>
      </c>
      <c r="J25" s="23"/>
      <c r="K25" s="23" t="s">
        <v>30</v>
      </c>
    </row>
    <row r="26" spans="2:14" ht="15" outlineLevel="1" x14ac:dyDescent="0.25">
      <c r="C26" s="79"/>
      <c r="D26" s="79"/>
      <c r="E26" s="79"/>
      <c r="F26" s="79"/>
      <c r="G26" s="79"/>
      <c r="H26" s="42"/>
      <c r="I26" s="42"/>
      <c r="J26" s="16"/>
      <c r="K26" s="17"/>
    </row>
    <row r="27" spans="2:14" ht="15" outlineLevel="1" x14ac:dyDescent="0.25">
      <c r="C27" s="79" t="s">
        <v>39</v>
      </c>
      <c r="D27" s="79"/>
      <c r="E27" s="79"/>
      <c r="F27" s="79"/>
      <c r="G27" s="79"/>
      <c r="H27" s="14"/>
      <c r="I27" s="24" t="s">
        <v>39</v>
      </c>
      <c r="J27" s="14"/>
      <c r="K27" s="25" t="str">
        <f>C27</f>
        <v>Assumption</v>
      </c>
    </row>
    <row r="28" spans="2:14" ht="15" outlineLevel="1" x14ac:dyDescent="0.25">
      <c r="C28" s="79"/>
      <c r="D28" s="79"/>
      <c r="E28" s="79"/>
      <c r="F28" s="79"/>
      <c r="G28" s="79"/>
      <c r="H28" s="14"/>
      <c r="I28" s="14"/>
      <c r="J28" s="14"/>
      <c r="K28" s="25"/>
    </row>
    <row r="29" spans="2:14" ht="15" outlineLevel="1" x14ac:dyDescent="0.25">
      <c r="C29" s="79" t="s">
        <v>40</v>
      </c>
      <c r="D29" s="79"/>
      <c r="E29" s="79"/>
      <c r="F29" s="79"/>
      <c r="G29" s="79"/>
      <c r="H29" s="14"/>
      <c r="I29" s="26" t="str">
        <f>C29</f>
        <v>Constraint</v>
      </c>
      <c r="J29" s="14"/>
      <c r="K29" s="25" t="str">
        <f>C29</f>
        <v>Constraint</v>
      </c>
    </row>
    <row r="30" spans="2:14" ht="15" outlineLevel="1" x14ac:dyDescent="0.25">
      <c r="C30" s="79"/>
      <c r="D30" s="79"/>
      <c r="E30" s="79"/>
      <c r="F30" s="79"/>
      <c r="G30" s="79"/>
      <c r="H30" s="14"/>
      <c r="I30" s="14"/>
      <c r="J30" s="14"/>
      <c r="K30" s="25"/>
    </row>
    <row r="31" spans="2:14" ht="15" outlineLevel="1" x14ac:dyDescent="0.25">
      <c r="C31" s="81" t="s">
        <v>41</v>
      </c>
      <c r="D31" s="81"/>
      <c r="E31" s="81"/>
      <c r="F31" s="81"/>
      <c r="G31" s="81"/>
      <c r="I31" s="27"/>
      <c r="K31" s="25" t="str">
        <f>C31</f>
        <v>Empty</v>
      </c>
    </row>
    <row r="32" spans="2:14" ht="15" outlineLevel="1" x14ac:dyDescent="0.25">
      <c r="C32" s="81"/>
      <c r="D32" s="81"/>
      <c r="E32" s="81"/>
      <c r="F32" s="81"/>
      <c r="G32" s="81"/>
      <c r="K32" s="25"/>
    </row>
    <row r="33" spans="3:11" ht="15" outlineLevel="1" x14ac:dyDescent="0.25">
      <c r="C33" t="s">
        <v>42</v>
      </c>
      <c r="I33" s="28">
        <v>0</v>
      </c>
      <c r="K33" s="25" t="str">
        <f>C33</f>
        <v>Error Check</v>
      </c>
    </row>
    <row r="34" spans="3:11" ht="15" outlineLevel="1" x14ac:dyDescent="0.25">
      <c r="K34" s="25"/>
    </row>
    <row r="35" spans="3:11" ht="15" outlineLevel="1" x14ac:dyDescent="0.25">
      <c r="C35" s="81" t="s">
        <v>43</v>
      </c>
      <c r="D35" s="81"/>
      <c r="E35" s="81"/>
      <c r="F35" s="81"/>
      <c r="G35" s="81"/>
      <c r="I35" s="11" t="s">
        <v>43</v>
      </c>
      <c r="K35" s="25" t="str">
        <f>C35</f>
        <v>Hyperlink</v>
      </c>
    </row>
    <row r="36" spans="3:11" ht="15" outlineLevel="1" x14ac:dyDescent="0.25">
      <c r="C36" s="81"/>
      <c r="D36" s="81"/>
      <c r="E36" s="81"/>
      <c r="F36" s="81"/>
      <c r="G36" s="81"/>
      <c r="K36" s="25"/>
    </row>
    <row r="37" spans="3:11" ht="15" outlineLevel="1" x14ac:dyDescent="0.25">
      <c r="C37" s="81" t="s">
        <v>44</v>
      </c>
      <c r="D37" s="81"/>
      <c r="E37" s="81"/>
      <c r="F37" s="81"/>
      <c r="G37" s="81"/>
      <c r="I37" s="29" t="str">
        <f>'Model Parameters'!E31</f>
        <v>Thousand</v>
      </c>
      <c r="K37" s="25" t="str">
        <f>C37</f>
        <v>Internal Reference</v>
      </c>
    </row>
    <row r="38" spans="3:11" ht="15" outlineLevel="1" x14ac:dyDescent="0.25">
      <c r="C38" s="81"/>
      <c r="D38" s="81"/>
      <c r="E38" s="81"/>
      <c r="F38" s="81"/>
      <c r="G38" s="81"/>
      <c r="K38" s="25"/>
    </row>
    <row r="39" spans="3:11" ht="15" outlineLevel="1" x14ac:dyDescent="0.25">
      <c r="C39" s="81" t="s">
        <v>45</v>
      </c>
      <c r="D39" s="81"/>
      <c r="E39" s="81"/>
      <c r="F39" s="81"/>
      <c r="G39" s="81"/>
      <c r="I39" s="30">
        <v>77</v>
      </c>
      <c r="K39" s="25" t="s">
        <v>46</v>
      </c>
    </row>
    <row r="40" spans="3:11" ht="15" outlineLevel="1" x14ac:dyDescent="0.25">
      <c r="C40" s="81"/>
      <c r="D40" s="81"/>
      <c r="E40" s="81"/>
      <c r="F40" s="81"/>
      <c r="G40" s="81"/>
      <c r="K40" s="25"/>
    </row>
    <row r="41" spans="3:11" ht="15" outlineLevel="1" x14ac:dyDescent="0.25">
      <c r="C41" s="81" t="s">
        <v>47</v>
      </c>
      <c r="D41" s="81"/>
      <c r="E41" s="81"/>
      <c r="F41" s="81"/>
      <c r="G41" s="81"/>
      <c r="I41" s="31">
        <f>I39</f>
        <v>77</v>
      </c>
      <c r="K41" s="25" t="str">
        <f>C41</f>
        <v>Line Total</v>
      </c>
    </row>
    <row r="42" spans="3:11" ht="15" outlineLevel="1" x14ac:dyDescent="0.25">
      <c r="C42" s="81"/>
      <c r="D42" s="81"/>
      <c r="E42" s="81"/>
      <c r="F42" s="81"/>
      <c r="G42" s="81"/>
      <c r="K42" s="25"/>
    </row>
    <row r="43" spans="3:11" ht="15" outlineLevel="1" x14ac:dyDescent="0.25">
      <c r="C43" s="81" t="s">
        <v>48</v>
      </c>
      <c r="D43" s="81"/>
      <c r="E43" s="81"/>
      <c r="F43" s="81"/>
      <c r="G43" s="81"/>
      <c r="I43" s="32">
        <v>365</v>
      </c>
      <c r="K43" s="25" t="str">
        <f>C43</f>
        <v>Parameter</v>
      </c>
    </row>
    <row r="44" spans="3:11" ht="15" outlineLevel="1" x14ac:dyDescent="0.25">
      <c r="C44" s="81"/>
      <c r="D44" s="81"/>
      <c r="E44" s="81"/>
      <c r="F44" s="81"/>
      <c r="G44" s="81"/>
      <c r="K44" s="25"/>
    </row>
    <row r="45" spans="3:11" ht="15" outlineLevel="1" x14ac:dyDescent="0.25">
      <c r="C45" s="81" t="s">
        <v>49</v>
      </c>
      <c r="D45" s="81"/>
      <c r="E45" s="81"/>
      <c r="F45" s="81"/>
      <c r="G45" s="81"/>
      <c r="I45" s="33" t="s">
        <v>50</v>
      </c>
      <c r="K45" s="25" t="str">
        <f>C45</f>
        <v>Range Name Description</v>
      </c>
    </row>
    <row r="46" spans="3:11" ht="15" outlineLevel="1" x14ac:dyDescent="0.25">
      <c r="C46" s="81"/>
      <c r="D46" s="81"/>
      <c r="E46" s="81"/>
      <c r="F46" s="81"/>
      <c r="G46" s="81"/>
      <c r="K46" s="25"/>
    </row>
    <row r="47" spans="3:11" ht="15" outlineLevel="1" x14ac:dyDescent="0.25">
      <c r="C47" s="81" t="s">
        <v>51</v>
      </c>
      <c r="D47" s="81"/>
      <c r="E47" s="81"/>
      <c r="F47" s="81"/>
      <c r="G47" s="81"/>
      <c r="I47" s="34">
        <f>ROW(C47)</f>
        <v>47</v>
      </c>
      <c r="K47" s="25" t="s">
        <v>52</v>
      </c>
    </row>
    <row r="48" spans="3:11" ht="15" outlineLevel="1" x14ac:dyDescent="0.25">
      <c r="C48" s="81"/>
      <c r="D48" s="81"/>
      <c r="E48" s="81"/>
      <c r="F48" s="81"/>
      <c r="G48" s="81"/>
      <c r="K48" s="25"/>
    </row>
    <row r="49" spans="2:13" ht="15" outlineLevel="1" x14ac:dyDescent="0.25">
      <c r="C49" s="81" t="s">
        <v>53</v>
      </c>
      <c r="D49" s="81"/>
      <c r="E49" s="81"/>
      <c r="F49" s="81"/>
      <c r="G49" s="81"/>
      <c r="I49" s="35">
        <f>I41</f>
        <v>77</v>
      </c>
      <c r="K49" s="25" t="str">
        <f>C49</f>
        <v>Row Summary</v>
      </c>
    </row>
    <row r="50" spans="2:13" ht="15" outlineLevel="1" x14ac:dyDescent="0.25">
      <c r="C50" s="81"/>
      <c r="D50" s="81"/>
      <c r="E50" s="81"/>
      <c r="F50" s="81"/>
      <c r="G50" s="81"/>
      <c r="K50" s="25"/>
    </row>
    <row r="51" spans="2:13" ht="15" outlineLevel="1" x14ac:dyDescent="0.25">
      <c r="C51" s="81" t="s">
        <v>54</v>
      </c>
      <c r="D51" s="81"/>
      <c r="E51" s="81"/>
      <c r="F51" s="81"/>
      <c r="G51" s="81"/>
      <c r="I51" s="36" t="s">
        <v>65</v>
      </c>
      <c r="K51" s="25" t="str">
        <f>C51</f>
        <v>Units</v>
      </c>
    </row>
    <row r="52" spans="2:13" ht="15" outlineLevel="1" x14ac:dyDescent="0.25">
      <c r="C52" s="81"/>
      <c r="D52" s="81"/>
      <c r="E52" s="81"/>
      <c r="F52" s="81"/>
      <c r="G52" s="81"/>
      <c r="K52" s="25"/>
    </row>
    <row r="53" spans="2:13" ht="15" outlineLevel="1" x14ac:dyDescent="0.25">
      <c r="C53" s="81" t="s">
        <v>55</v>
      </c>
      <c r="D53" s="81"/>
      <c r="E53" s="81"/>
      <c r="F53" s="81"/>
      <c r="G53" s="81"/>
      <c r="I53" s="37"/>
      <c r="K53" s="25" t="str">
        <f>C53</f>
        <v>WIP</v>
      </c>
    </row>
    <row r="54" spans="2:13" ht="15" outlineLevel="1" x14ac:dyDescent="0.25">
      <c r="C54" s="81"/>
      <c r="D54" s="81"/>
      <c r="E54" s="81"/>
      <c r="F54" s="81"/>
      <c r="G54" s="81"/>
      <c r="K54" s="25"/>
    </row>
    <row r="55" spans="2:13" outlineLevel="1" x14ac:dyDescent="0.2">
      <c r="C55" s="81"/>
      <c r="D55" s="81"/>
      <c r="E55" s="81"/>
      <c r="F55" s="81"/>
      <c r="G55" s="81"/>
    </row>
    <row r="56" spans="2:13" ht="16.5" thickBot="1" x14ac:dyDescent="0.3">
      <c r="B56" s="45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80" t="s">
        <v>28</v>
      </c>
      <c r="D58" s="80"/>
      <c r="E58" s="80"/>
      <c r="F58" s="80"/>
      <c r="G58" s="80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81" t="s">
        <v>57</v>
      </c>
      <c r="D60" s="81"/>
      <c r="E60" s="81"/>
      <c r="F60" s="81"/>
      <c r="G60" s="81"/>
      <c r="I60" s="47">
        <v>123456.789</v>
      </c>
      <c r="K60" s="25" t="str">
        <f t="shared" ref="K60:K66" si="0">C60</f>
        <v>Comma</v>
      </c>
    </row>
    <row r="61" spans="2:13" ht="15" outlineLevel="1" x14ac:dyDescent="0.25">
      <c r="C61" s="81"/>
      <c r="D61" s="81"/>
      <c r="E61" s="81"/>
      <c r="F61" s="81"/>
      <c r="G61" s="81"/>
      <c r="K61" s="25"/>
    </row>
    <row r="62" spans="2:13" ht="15" outlineLevel="1" x14ac:dyDescent="0.25">
      <c r="C62" s="81" t="s">
        <v>58</v>
      </c>
      <c r="D62" s="81"/>
      <c r="E62" s="81"/>
      <c r="F62" s="81"/>
      <c r="G62" s="81"/>
      <c r="I62" s="46">
        <v>-123456.789</v>
      </c>
      <c r="K62" s="25" t="str">
        <f t="shared" si="0"/>
        <v>Comma [0]</v>
      </c>
    </row>
    <row r="63" spans="2:13" ht="15" outlineLevel="1" x14ac:dyDescent="0.25">
      <c r="C63" s="81"/>
      <c r="D63" s="81"/>
      <c r="E63" s="81"/>
      <c r="F63" s="81"/>
      <c r="G63" s="81"/>
      <c r="K63" s="25"/>
    </row>
    <row r="64" spans="2:13" ht="15" outlineLevel="1" x14ac:dyDescent="0.25">
      <c r="C64" s="81" t="s">
        <v>59</v>
      </c>
      <c r="D64" s="81"/>
      <c r="E64" s="81"/>
      <c r="F64" s="81"/>
      <c r="G64" s="81"/>
      <c r="I64" s="48">
        <v>123456.789</v>
      </c>
      <c r="K64" s="25" t="str">
        <f t="shared" si="0"/>
        <v>Currency</v>
      </c>
    </row>
    <row r="65" spans="3:11" ht="15" outlineLevel="1" x14ac:dyDescent="0.25">
      <c r="C65" s="81"/>
      <c r="D65" s="81"/>
      <c r="E65" s="81"/>
      <c r="F65" s="81"/>
      <c r="G65" s="81"/>
      <c r="K65" s="25"/>
    </row>
    <row r="66" spans="3:11" ht="15" outlineLevel="1" x14ac:dyDescent="0.25">
      <c r="C66" s="81" t="s">
        <v>60</v>
      </c>
      <c r="D66" s="81"/>
      <c r="E66" s="81"/>
      <c r="F66" s="81"/>
      <c r="G66" s="81"/>
      <c r="I66" s="49">
        <v>123456.789</v>
      </c>
      <c r="K66" s="25" t="str">
        <f t="shared" si="0"/>
        <v>Currency [0]</v>
      </c>
    </row>
    <row r="67" spans="3:11" ht="15" outlineLevel="1" x14ac:dyDescent="0.25">
      <c r="C67" s="81"/>
      <c r="D67" s="81"/>
      <c r="E67" s="81"/>
      <c r="F67" s="81"/>
      <c r="G67" s="81"/>
      <c r="K67" s="25"/>
    </row>
    <row r="68" spans="3:11" ht="15" outlineLevel="1" x14ac:dyDescent="0.25">
      <c r="C68" s="79" t="s">
        <v>61</v>
      </c>
      <c r="D68" s="79"/>
      <c r="E68" s="79"/>
      <c r="F68" s="79"/>
      <c r="G68" s="79"/>
      <c r="H68" s="14"/>
      <c r="I68" s="50">
        <f ca="1">TODAY()</f>
        <v>43977</v>
      </c>
      <c r="J68" s="14"/>
      <c r="K68" s="25" t="str">
        <f>C68</f>
        <v>Date</v>
      </c>
    </row>
    <row r="69" spans="3:11" ht="15" outlineLevel="1" x14ac:dyDescent="0.25">
      <c r="C69" s="79"/>
      <c r="D69" s="79"/>
      <c r="E69" s="79"/>
      <c r="F69" s="79"/>
      <c r="G69" s="79"/>
      <c r="H69" s="14"/>
      <c r="I69" s="14"/>
      <c r="J69" s="14"/>
      <c r="K69" s="25"/>
    </row>
    <row r="70" spans="3:11" ht="15" outlineLevel="1" x14ac:dyDescent="0.25">
      <c r="C70" s="79" t="s">
        <v>62</v>
      </c>
      <c r="D70" s="79"/>
      <c r="E70" s="79"/>
      <c r="F70" s="79"/>
      <c r="G70" s="79"/>
      <c r="H70" s="14"/>
      <c r="I70" s="51">
        <f ca="1">TODAY()</f>
        <v>43977</v>
      </c>
      <c r="J70" s="14"/>
      <c r="K70" s="25" t="str">
        <f>C70</f>
        <v>Date Heading</v>
      </c>
    </row>
    <row r="71" spans="3:11" ht="15" outlineLevel="1" x14ac:dyDescent="0.25">
      <c r="C71" s="81"/>
      <c r="D71" s="81"/>
      <c r="E71" s="81"/>
      <c r="F71" s="81"/>
      <c r="G71" s="81"/>
      <c r="K71" s="25"/>
    </row>
    <row r="72" spans="3:11" ht="15" outlineLevel="1" x14ac:dyDescent="0.25">
      <c r="C72" s="81" t="s">
        <v>63</v>
      </c>
      <c r="D72" s="81"/>
      <c r="E72" s="81"/>
      <c r="F72" s="81"/>
      <c r="G72" s="81"/>
      <c r="I72" s="38">
        <v>-123456.789</v>
      </c>
      <c r="K72" s="25" t="str">
        <f>C72</f>
        <v>Numbers 0</v>
      </c>
    </row>
    <row r="73" spans="3:11" ht="15" outlineLevel="1" x14ac:dyDescent="0.25">
      <c r="C73" s="81"/>
      <c r="D73" s="81"/>
      <c r="E73" s="81"/>
      <c r="F73" s="81"/>
      <c r="G73" s="81"/>
      <c r="K73" s="25"/>
    </row>
    <row r="74" spans="3:11" ht="15" outlineLevel="1" x14ac:dyDescent="0.25">
      <c r="C74" s="81" t="s">
        <v>64</v>
      </c>
      <c r="D74" s="81"/>
      <c r="E74" s="81"/>
      <c r="F74" s="81"/>
      <c r="G74" s="81"/>
      <c r="I74" s="39">
        <v>0.5</v>
      </c>
      <c r="K74" s="25" t="str">
        <f>C74</f>
        <v>Percent</v>
      </c>
    </row>
    <row r="75" spans="3:11" outlineLevel="1" x14ac:dyDescent="0.2">
      <c r="C75" s="81"/>
      <c r="D75" s="81"/>
      <c r="E75" s="81"/>
      <c r="F75" s="81"/>
      <c r="G75" s="81"/>
    </row>
    <row r="76" spans="3:11" outlineLevel="1" x14ac:dyDescent="0.2">
      <c r="C76" s="81"/>
      <c r="D76" s="81"/>
      <c r="E76" s="81"/>
      <c r="F76" s="81"/>
      <c r="G76" s="81"/>
    </row>
    <row r="77" spans="3:11" x14ac:dyDescent="0.2">
      <c r="C77" s="81"/>
      <c r="D77" s="81"/>
      <c r="E77" s="81"/>
      <c r="F77" s="81"/>
      <c r="G77" s="81"/>
    </row>
    <row r="78" spans="3:11" x14ac:dyDescent="0.2">
      <c r="C78" s="81"/>
      <c r="D78" s="81"/>
      <c r="E78" s="81"/>
      <c r="F78" s="81"/>
      <c r="G78" s="81"/>
    </row>
    <row r="79" spans="3:11" x14ac:dyDescent="0.2">
      <c r="C79" s="81"/>
      <c r="D79" s="81"/>
      <c r="E79" s="81"/>
      <c r="F79" s="81"/>
      <c r="G79" s="81"/>
    </row>
    <row r="80" spans="3:11" x14ac:dyDescent="0.2">
      <c r="C80" s="81"/>
      <c r="D80" s="81"/>
      <c r="E80" s="81"/>
      <c r="F80" s="81"/>
      <c r="G80" s="81"/>
    </row>
    <row r="81" spans="3:7" x14ac:dyDescent="0.2">
      <c r="C81" s="81"/>
      <c r="D81" s="81"/>
      <c r="E81" s="81"/>
      <c r="F81" s="81"/>
      <c r="G81" s="81"/>
    </row>
  </sheetData>
  <mergeCells count="65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I45" sqref="I4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Model Parameters</v>
      </c>
      <c r="J1" s="78"/>
      <c r="K1" s="78"/>
    </row>
    <row r="2" spans="1:18" ht="18" x14ac:dyDescent="0.25">
      <c r="A2" s="44" t="str">
        <f ca="1">Model_Name</f>
        <v>Chapter 2.6 - SP Tornado Chart NEW.xlsx</v>
      </c>
    </row>
    <row r="3" spans="1:18" x14ac:dyDescent="0.2">
      <c r="A3" s="75" t="s">
        <v>1</v>
      </c>
      <c r="B3" s="52"/>
      <c r="C3" s="52"/>
      <c r="D3" s="52"/>
      <c r="E3" s="52"/>
    </row>
    <row r="4" spans="1:18" x14ac:dyDescent="0.2">
      <c r="E4" s="53"/>
      <c r="F4" s="53"/>
      <c r="G4" s="53"/>
      <c r="H4" s="53"/>
      <c r="I4" s="53"/>
    </row>
    <row r="6" spans="1:18" ht="16.5" thickBot="1" x14ac:dyDescent="0.3">
      <c r="B6" s="45">
        <f>MAX($B$5:$B5)+1</f>
        <v>1</v>
      </c>
      <c r="C6" s="2" t="s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3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2</v>
      </c>
    </row>
    <row r="11" spans="1:18" outlineLevel="1" x14ac:dyDescent="0.2">
      <c r="E11" t="s">
        <v>4</v>
      </c>
      <c r="G11" s="83" t="str">
        <f ca="1">IF(ISERROR(OR(FIND("[",CELL("filename",A1)),FIND("]",CELL("filename",A1)))),"",MID(CELL("filename",A1),FIND("[",CELL("filename",A1))+1,FIND("]",CELL("filename",A1))-FIND("[",CELL("filename",A1))-1))</f>
        <v>Chapter 2.6 - SP Tornado Chart NEW.xlsx</v>
      </c>
      <c r="H11" s="84"/>
      <c r="I11" s="84"/>
      <c r="J11" s="84"/>
      <c r="K11" s="84"/>
      <c r="L11" s="84"/>
      <c r="M11" s="84"/>
      <c r="N11" s="85"/>
    </row>
    <row r="12" spans="1:18" outlineLevel="1" x14ac:dyDescent="0.2">
      <c r="E12" t="s">
        <v>5</v>
      </c>
      <c r="G12" s="86" t="s">
        <v>66</v>
      </c>
      <c r="H12" s="86"/>
      <c r="I12" s="86"/>
      <c r="J12" s="86"/>
      <c r="K12" s="86"/>
      <c r="L12" s="86"/>
      <c r="M12" s="86"/>
      <c r="N12" s="86"/>
    </row>
    <row r="13" spans="1:18" outlineLevel="1" x14ac:dyDescent="0.2"/>
    <row r="14" spans="1:18" outlineLevel="1" x14ac:dyDescent="0.2"/>
    <row r="15" spans="1:18" ht="16.5" thickBot="1" x14ac:dyDescent="0.3">
      <c r="B15" s="45">
        <f>MAX($B$5:$B14)+1</f>
        <v>2</v>
      </c>
      <c r="C15" s="2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7</v>
      </c>
    </row>
    <row r="18" spans="3:7" outlineLevel="1" x14ac:dyDescent="0.2"/>
    <row r="19" spans="3:7" outlineLevel="1" x14ac:dyDescent="0.2">
      <c r="E19" t="s">
        <v>8</v>
      </c>
      <c r="G19" s="5">
        <v>365</v>
      </c>
    </row>
    <row r="20" spans="3:7" outlineLevel="1" x14ac:dyDescent="0.2">
      <c r="E20" t="s">
        <v>9</v>
      </c>
      <c r="G20" s="5">
        <v>1</v>
      </c>
    </row>
    <row r="21" spans="3:7" outlineLevel="1" x14ac:dyDescent="0.2">
      <c r="E21" t="s">
        <v>10</v>
      </c>
      <c r="G21" s="5">
        <v>3</v>
      </c>
    </row>
    <row r="22" spans="3:7" outlineLevel="1" x14ac:dyDescent="0.2">
      <c r="E22" t="s">
        <v>11</v>
      </c>
      <c r="G22" s="5">
        <v>6</v>
      </c>
    </row>
    <row r="23" spans="3:7" outlineLevel="1" x14ac:dyDescent="0.2">
      <c r="E23" t="s">
        <v>12</v>
      </c>
      <c r="G23" s="5">
        <v>12</v>
      </c>
    </row>
    <row r="24" spans="3:7" outlineLevel="1" x14ac:dyDescent="0.2">
      <c r="E24" t="s">
        <v>13</v>
      </c>
      <c r="G24" s="5">
        <v>4</v>
      </c>
    </row>
    <row r="25" spans="3:7" outlineLevel="1" x14ac:dyDescent="0.2"/>
    <row r="26" spans="3:7" outlineLevel="1" x14ac:dyDescent="0.2">
      <c r="E26" t="s">
        <v>14</v>
      </c>
      <c r="G26" s="5">
        <v>5</v>
      </c>
    </row>
    <row r="27" spans="3:7" outlineLevel="1" x14ac:dyDescent="0.2"/>
    <row r="28" spans="3:7" outlineLevel="1" x14ac:dyDescent="0.2">
      <c r="E28" t="s">
        <v>15</v>
      </c>
      <c r="G28" s="6">
        <v>9.9999999999999997E+98</v>
      </c>
    </row>
    <row r="29" spans="3:7" outlineLevel="1" x14ac:dyDescent="0.2">
      <c r="E29" t="s">
        <v>16</v>
      </c>
      <c r="G29" s="6">
        <v>1E-8</v>
      </c>
    </row>
    <row r="30" spans="3:7" outlineLevel="1" x14ac:dyDescent="0.2"/>
    <row r="31" spans="3:7" outlineLevel="1" x14ac:dyDescent="0.2">
      <c r="E31" t="s">
        <v>17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3">
    <mergeCell ref="J1:K1"/>
    <mergeCell ref="G11:N11"/>
    <mergeCell ref="G12:N12"/>
  </mergeCells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86CA-823C-49FA-B2DF-A8A690AFD57E}">
  <sheetPr codeName="Sheet4">
    <outlinePr summaryBelow="0"/>
  </sheetPr>
  <dimension ref="A1:R10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1" width="3.7109375" customWidth="1"/>
    <col min="2" max="4" width="3.28515625" customWidth="1"/>
    <col min="5" max="5" width="5" customWidth="1"/>
    <col min="6" max="6" width="5.85546875" customWidth="1"/>
    <col min="7" max="7" width="21.42578125" bestFit="1" customWidth="1"/>
    <col min="8" max="11" width="10.42578125" bestFit="1" customWidth="1"/>
    <col min="12" max="13" width="9.28515625"/>
  </cols>
  <sheetData>
    <row r="1" spans="1:18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Tornado Chart</v>
      </c>
    </row>
    <row r="2" spans="1:18" ht="18" x14ac:dyDescent="0.25">
      <c r="A2" s="44" t="str">
        <f ca="1">Model_Name</f>
        <v>Chapter 2.6 - SP Tornado Chart NEW.xlsx</v>
      </c>
    </row>
    <row r="3" spans="1:18" x14ac:dyDescent="0.2">
      <c r="A3" s="75" t="s">
        <v>1</v>
      </c>
    </row>
    <row r="4" spans="1:18" s="76" customFormat="1" x14ac:dyDescent="0.2"/>
    <row r="5" spans="1:18" s="60" customFormat="1" x14ac:dyDescent="0.2"/>
    <row r="6" spans="1:18" s="60" customFormat="1" ht="16.5" thickBot="1" x14ac:dyDescent="0.3">
      <c r="B6" s="45">
        <f>MAX($B5:$B$5)+1</f>
        <v>1</v>
      </c>
      <c r="C6" s="2" t="s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60" customFormat="1" ht="12.75" thickTop="1" x14ac:dyDescent="0.2"/>
    <row r="8" spans="1:18" ht="16.5" x14ac:dyDescent="0.25">
      <c r="A8" s="60"/>
      <c r="C8" s="61" t="s">
        <v>67</v>
      </c>
    </row>
    <row r="9" spans="1:18" x14ac:dyDescent="0.2">
      <c r="A9" s="60"/>
    </row>
    <row r="10" spans="1:18" ht="15" x14ac:dyDescent="0.25">
      <c r="A10" s="60"/>
      <c r="D10" s="4" t="s">
        <v>68</v>
      </c>
    </row>
    <row r="11" spans="1:18" x14ac:dyDescent="0.2">
      <c r="A11" s="60"/>
    </row>
    <row r="12" spans="1:18" x14ac:dyDescent="0.2">
      <c r="A12" s="60"/>
      <c r="E12" t="str">
        <f>'Simple P&amp;L Example'!E12</f>
        <v>Units Produced</v>
      </c>
      <c r="I12" s="62">
        <v>0</v>
      </c>
    </row>
    <row r="13" spans="1:18" x14ac:dyDescent="0.2">
      <c r="A13" s="60"/>
      <c r="E13" s="58" t="str">
        <f>'Simple P&amp;L Example'!E13</f>
        <v>Proportion of Product A</v>
      </c>
      <c r="I13" s="62">
        <v>0</v>
      </c>
    </row>
    <row r="14" spans="1:18" x14ac:dyDescent="0.2">
      <c r="A14" s="60"/>
      <c r="E14" s="58" t="str">
        <f>'Simple P&amp;L Example'!E15</f>
        <v xml:space="preserve">Price of Product A </v>
      </c>
      <c r="I14" s="62">
        <v>0</v>
      </c>
    </row>
    <row r="15" spans="1:18" x14ac:dyDescent="0.2">
      <c r="A15" s="60"/>
      <c r="E15" s="58" t="str">
        <f>'Simple P&amp;L Example'!E16</f>
        <v>Price of Product B</v>
      </c>
      <c r="I15" s="62">
        <v>0</v>
      </c>
    </row>
    <row r="16" spans="1:18" x14ac:dyDescent="0.2">
      <c r="A16" s="60"/>
      <c r="E16" s="58" t="str">
        <f>'Simple P&amp;L Example'!E17</f>
        <v>Gross Margin, Product A</v>
      </c>
      <c r="I16" s="62">
        <v>0</v>
      </c>
    </row>
    <row r="17" spans="1:13" x14ac:dyDescent="0.2">
      <c r="A17" s="60"/>
      <c r="E17" s="58" t="str">
        <f>'Simple P&amp;L Example'!E18</f>
        <v>Gross Margin, Product B</v>
      </c>
      <c r="I17" s="62">
        <v>0</v>
      </c>
    </row>
    <row r="18" spans="1:13" x14ac:dyDescent="0.2">
      <c r="A18" s="60"/>
      <c r="E18" s="58" t="str">
        <f>'Simple P&amp;L Example'!E19</f>
        <v>Operating Expenditure</v>
      </c>
      <c r="I18" s="62">
        <v>0</v>
      </c>
    </row>
    <row r="19" spans="1:13" x14ac:dyDescent="0.2">
      <c r="A19" s="60"/>
      <c r="E19" s="58" t="str">
        <f>'Simple P&amp;L Example'!E20</f>
        <v>Tax</v>
      </c>
      <c r="I19" s="62">
        <v>0</v>
      </c>
    </row>
    <row r="20" spans="1:13" x14ac:dyDescent="0.2">
      <c r="A20" s="60"/>
    </row>
    <row r="21" spans="1:13" x14ac:dyDescent="0.2">
      <c r="A21" s="60"/>
      <c r="E21" s="58"/>
    </row>
    <row r="22" spans="1:13" ht="12.95" customHeight="1" x14ac:dyDescent="0.25">
      <c r="A22" s="60"/>
      <c r="D22" s="4" t="s">
        <v>94</v>
      </c>
      <c r="F22" s="58"/>
    </row>
    <row r="23" spans="1:13" ht="10.7" customHeight="1" x14ac:dyDescent="0.2">
      <c r="A23" s="60"/>
      <c r="F23" s="58"/>
    </row>
    <row r="24" spans="1:13" x14ac:dyDescent="0.2">
      <c r="A24" s="60"/>
      <c r="E24" s="55" t="s">
        <v>95</v>
      </c>
      <c r="F24" s="58"/>
    </row>
    <row r="25" spans="1:13" x14ac:dyDescent="0.2">
      <c r="A25" s="60"/>
      <c r="E25" s="55"/>
      <c r="F25" s="58"/>
    </row>
    <row r="26" spans="1:13" x14ac:dyDescent="0.2">
      <c r="A26" s="60"/>
      <c r="E26" s="55"/>
      <c r="F26" s="58"/>
      <c r="G26" s="64" t="s">
        <v>96</v>
      </c>
      <c r="H26" t="b">
        <v>1</v>
      </c>
    </row>
    <row r="27" spans="1:13" x14ac:dyDescent="0.2">
      <c r="A27" s="60"/>
      <c r="E27" s="55"/>
      <c r="F27" s="58"/>
      <c r="I27" s="56"/>
      <c r="J27" s="56"/>
      <c r="K27" s="56"/>
    </row>
    <row r="28" spans="1:13" x14ac:dyDescent="0.2">
      <c r="A28" s="60"/>
      <c r="E28" s="55"/>
      <c r="F28" s="58"/>
      <c r="H28" s="68"/>
      <c r="I28" s="62">
        <v>-0.1</v>
      </c>
      <c r="J28" s="62">
        <v>0</v>
      </c>
      <c r="K28" s="62">
        <v>0.05</v>
      </c>
      <c r="M28" s="58"/>
    </row>
    <row r="29" spans="1:13" ht="15" collapsed="1" x14ac:dyDescent="0.25">
      <c r="A29" s="60"/>
      <c r="E29" s="55"/>
      <c r="F29" s="58"/>
      <c r="G29" t="s">
        <v>71</v>
      </c>
      <c r="H29" s="27">
        <f>IF(CB_Data_Table_Active,'Simple P&amp;L Example'!$K$41,)</f>
        <v>454343.75</v>
      </c>
      <c r="I29" s="71">
        <f t="dataTable" ref="I29:K29" dt2D="0" dtr="1" r1="I12"/>
        <v>317909.37499999988</v>
      </c>
      <c r="J29" s="71">
        <v>454343.75</v>
      </c>
      <c r="K29" s="71">
        <v>522558.57500000001</v>
      </c>
    </row>
    <row r="30" spans="1:13" hidden="1" outlineLevel="1" x14ac:dyDescent="0.2">
      <c r="A30" s="60"/>
      <c r="E30" s="55"/>
      <c r="F30" s="58"/>
      <c r="H30" s="58"/>
      <c r="I30" s="71">
        <f>I$28</f>
        <v>-0.1</v>
      </c>
      <c r="J30" s="71">
        <f>J$28</f>
        <v>0</v>
      </c>
      <c r="K30" s="71">
        <f>K$28</f>
        <v>0.05</v>
      </c>
    </row>
    <row r="31" spans="1:13" ht="15" collapsed="1" x14ac:dyDescent="0.25">
      <c r="A31" s="60"/>
      <c r="E31" s="55"/>
      <c r="F31" s="58"/>
      <c r="G31" t="s">
        <v>72</v>
      </c>
      <c r="H31" s="27">
        <f>IF(CB_Data_Table_Active,'Simple P&amp;L Example'!$K$41,)</f>
        <v>454343.75</v>
      </c>
      <c r="I31" s="71">
        <f t="dataTable" ref="I31:K31" dt2D="0" dtr="1" r1="I13" ca="1"/>
        <v>438396.875</v>
      </c>
      <c r="J31" s="71">
        <v>454343.75</v>
      </c>
      <c r="K31" s="71">
        <v>462314.82500000001</v>
      </c>
    </row>
    <row r="32" spans="1:13" hidden="1" outlineLevel="1" x14ac:dyDescent="0.2">
      <c r="A32" s="60"/>
      <c r="E32" s="55"/>
      <c r="F32" s="58"/>
      <c r="H32" s="58"/>
      <c r="I32" s="71">
        <f>I$28</f>
        <v>-0.1</v>
      </c>
      <c r="J32" s="71">
        <f>J$28</f>
        <v>0</v>
      </c>
      <c r="K32" s="71">
        <f>K$28</f>
        <v>0.05</v>
      </c>
    </row>
    <row r="33" spans="1:15" ht="15" collapsed="1" x14ac:dyDescent="0.25">
      <c r="A33" s="60"/>
      <c r="E33" s="55"/>
      <c r="F33" s="58"/>
      <c r="G33" t="s">
        <v>74</v>
      </c>
      <c r="H33" s="27">
        <f>IF(CB_Data_Table_Active,'Simple P&amp;L Example'!$K$41,)</f>
        <v>454343.75</v>
      </c>
      <c r="I33" s="71">
        <f t="dataTable" ref="I33:K33" dt2D="0" dtr="1" r1="I14" ca="1"/>
        <v>348031.24999999988</v>
      </c>
      <c r="J33" s="71">
        <v>454343.75</v>
      </c>
      <c r="K33" s="71">
        <v>507500</v>
      </c>
    </row>
    <row r="34" spans="1:15" hidden="1" outlineLevel="1" x14ac:dyDescent="0.2">
      <c r="A34" s="60"/>
      <c r="E34" s="55"/>
      <c r="H34" s="58"/>
      <c r="I34" s="71">
        <f>I$28</f>
        <v>-0.1</v>
      </c>
      <c r="J34" s="71">
        <f>J$28</f>
        <v>0</v>
      </c>
      <c r="K34" s="71">
        <f>K$28</f>
        <v>0.05</v>
      </c>
    </row>
    <row r="35" spans="1:15" ht="15" collapsed="1" x14ac:dyDescent="0.25">
      <c r="A35" s="60"/>
      <c r="E35" s="55"/>
      <c r="G35" t="s">
        <v>75</v>
      </c>
      <c r="H35" s="27">
        <f>IF(CB_Data_Table_Active,'Simple P&amp;L Example'!$K$41,)</f>
        <v>454343.75</v>
      </c>
      <c r="I35" s="71">
        <f t="dataTable" ref="I35:K35" dt2D="0" dtr="1" r1="I15" ca="1"/>
        <v>424221.875</v>
      </c>
      <c r="J35" s="71">
        <v>454343.75</v>
      </c>
      <c r="K35" s="71">
        <v>469404.6875</v>
      </c>
    </row>
    <row r="36" spans="1:15" hidden="1" outlineLevel="1" x14ac:dyDescent="0.2">
      <c r="A36" s="60"/>
      <c r="E36" s="55"/>
      <c r="H36" s="58"/>
      <c r="I36" s="71">
        <f>I$28</f>
        <v>-0.1</v>
      </c>
      <c r="J36" s="71">
        <f>J$28</f>
        <v>0</v>
      </c>
      <c r="K36" s="71">
        <f>K$28</f>
        <v>0.05</v>
      </c>
    </row>
    <row r="37" spans="1:15" ht="15" collapsed="1" x14ac:dyDescent="0.25">
      <c r="A37" s="60"/>
      <c r="E37" s="55"/>
      <c r="G37" t="s">
        <v>76</v>
      </c>
      <c r="H37" s="27">
        <f>IF(CB_Data_Table_Active,'Simple P&amp;L Example'!$K$41,)</f>
        <v>454343.75</v>
      </c>
      <c r="I37" s="71">
        <f t="dataTable" ref="I37:K37" dt2D="0" dtr="1" r1="I16" ca="1"/>
        <v>348031.25</v>
      </c>
      <c r="J37" s="71">
        <v>454343.75</v>
      </c>
      <c r="K37" s="71">
        <v>507500</v>
      </c>
    </row>
    <row r="38" spans="1:15" hidden="1" outlineLevel="1" x14ac:dyDescent="0.2">
      <c r="A38" s="60"/>
      <c r="E38" s="55"/>
      <c r="H38" s="58"/>
      <c r="I38" s="71">
        <f>I$28</f>
        <v>-0.1</v>
      </c>
      <c r="J38" s="71">
        <f>J$28</f>
        <v>0</v>
      </c>
      <c r="K38" s="71">
        <f>K$28</f>
        <v>0.05</v>
      </c>
    </row>
    <row r="39" spans="1:15" ht="15" collapsed="1" x14ac:dyDescent="0.25">
      <c r="A39" s="60"/>
      <c r="E39" s="55"/>
      <c r="G39" t="s">
        <v>77</v>
      </c>
      <c r="H39" s="27">
        <f>IF(CB_Data_Table_Active,'Simple P&amp;L Example'!$K$41,)</f>
        <v>454343.75</v>
      </c>
      <c r="I39" s="71">
        <f t="dataTable" ref="I39:K39" dt2D="0" dtr="1" r1="I17" ca="1"/>
        <v>424221.875</v>
      </c>
      <c r="J39" s="71">
        <v>454343.75</v>
      </c>
      <c r="K39" s="71">
        <v>469404.6875</v>
      </c>
    </row>
    <row r="40" spans="1:15" hidden="1" outlineLevel="1" x14ac:dyDescent="0.2">
      <c r="A40" s="60"/>
      <c r="E40" s="55"/>
      <c r="H40" s="58"/>
      <c r="I40" s="71">
        <f>I$28</f>
        <v>-0.1</v>
      </c>
      <c r="J40" s="71">
        <f>J$28</f>
        <v>0</v>
      </c>
      <c r="K40" s="71">
        <f>K$28</f>
        <v>0.05</v>
      </c>
    </row>
    <row r="41" spans="1:15" ht="15" collapsed="1" x14ac:dyDescent="0.25">
      <c r="A41" s="60"/>
      <c r="E41" s="55"/>
      <c r="G41" t="s">
        <v>78</v>
      </c>
      <c r="H41" s="27">
        <f>IF(CB_Data_Table_Active,'Simple P&amp;L Example'!$K$41,)</f>
        <v>454343.75</v>
      </c>
      <c r="I41" s="71">
        <f t="dataTable" ref="I41:K41" dt2D="0" dtr="1" r1="I18" ca="1"/>
        <v>545343.75</v>
      </c>
      <c r="J41" s="71">
        <v>454343.75</v>
      </c>
      <c r="K41" s="71">
        <v>408843.75</v>
      </c>
    </row>
    <row r="42" spans="1:15" hidden="1" outlineLevel="1" x14ac:dyDescent="0.2">
      <c r="A42" s="60"/>
      <c r="E42" s="55"/>
      <c r="H42" s="58"/>
      <c r="I42" s="71">
        <f>I$28</f>
        <v>-0.1</v>
      </c>
      <c r="J42" s="71">
        <f>J$28</f>
        <v>0</v>
      </c>
      <c r="K42" s="71">
        <f>K$28</f>
        <v>0.05</v>
      </c>
    </row>
    <row r="43" spans="1:15" ht="15" x14ac:dyDescent="0.25">
      <c r="A43" s="60"/>
      <c r="E43" s="55"/>
      <c r="G43" t="s">
        <v>79</v>
      </c>
      <c r="H43" s="27">
        <f>IF(CB_Data_Table_Active,'Simple P&amp;L Example'!$K$41,)</f>
        <v>454343.75</v>
      </c>
      <c r="I43" s="71">
        <f t="dataTable" ref="I43:K43" dt2D="0" dtr="1" r1="I19" ca="1"/>
        <v>473815.625</v>
      </c>
      <c r="J43" s="71">
        <v>454343.75</v>
      </c>
      <c r="K43" s="71">
        <v>444607.8125</v>
      </c>
    </row>
    <row r="44" spans="1:15" x14ac:dyDescent="0.2">
      <c r="A44" s="60"/>
      <c r="E44" s="55"/>
    </row>
    <row r="45" spans="1:15" x14ac:dyDescent="0.2">
      <c r="A45" s="60"/>
      <c r="E45" s="55"/>
    </row>
    <row r="46" spans="1:15" s="74" customFormat="1" x14ac:dyDescent="0.2">
      <c r="E46" s="55"/>
    </row>
    <row r="47" spans="1:15" x14ac:dyDescent="0.2">
      <c r="A47" s="60"/>
      <c r="E47" s="55" t="s">
        <v>97</v>
      </c>
    </row>
    <row r="48" spans="1:15" x14ac:dyDescent="0.2">
      <c r="A48" s="60"/>
      <c r="E48" s="55"/>
      <c r="I48" s="73">
        <f>I28</f>
        <v>-0.1</v>
      </c>
      <c r="J48" s="73">
        <f t="shared" ref="J48:K48" si="0">J28</f>
        <v>0</v>
      </c>
      <c r="K48" s="73">
        <f t="shared" si="0"/>
        <v>0.05</v>
      </c>
      <c r="M48" s="59" t="s">
        <v>98</v>
      </c>
      <c r="N48" s="59" t="s">
        <v>99</v>
      </c>
      <c r="O48" s="59" t="s">
        <v>100</v>
      </c>
    </row>
    <row r="49" spans="1:15" x14ac:dyDescent="0.2">
      <c r="A49" s="60"/>
      <c r="E49" s="55"/>
      <c r="F49">
        <v>1</v>
      </c>
      <c r="G49" t="s">
        <v>71</v>
      </c>
      <c r="I49" s="72">
        <v>-136434.37500000012</v>
      </c>
      <c r="J49" s="70">
        <v>0</v>
      </c>
      <c r="K49" s="72">
        <v>136434.375</v>
      </c>
      <c r="M49" s="38">
        <f>ABS(I49-K49)</f>
        <v>272868.75000000012</v>
      </c>
      <c r="N49" s="38">
        <f>IF(COUNTIF($M$49:$M$56,$M49)&gt;1,$M49+(($F$56-$F49)/1000),$M49)</f>
        <v>272868.75000000012</v>
      </c>
      <c r="O49" s="71">
        <f>RANK(N49,$N$49:$N$56)</f>
        <v>1</v>
      </c>
    </row>
    <row r="50" spans="1:15" x14ac:dyDescent="0.2">
      <c r="A50" s="60"/>
      <c r="E50" s="55"/>
      <c r="F50">
        <v>2</v>
      </c>
      <c r="G50" t="s">
        <v>72</v>
      </c>
      <c r="I50" s="72">
        <v>-15946.875</v>
      </c>
      <c r="J50" s="70">
        <v>0</v>
      </c>
      <c r="K50" s="72">
        <v>15946.875</v>
      </c>
      <c r="M50" s="38">
        <f t="shared" ref="M50:M56" si="1">ABS(I50-K50)</f>
        <v>31893.75</v>
      </c>
      <c r="N50" s="38">
        <f t="shared" ref="N50:N56" si="2">IF(COUNTIF($M$49:$M$56,$M50)&gt;1,$M50+(($F$56-$F50)/1000),$M50)</f>
        <v>31893.75</v>
      </c>
      <c r="O50" s="71">
        <f t="shared" ref="O50:O56" si="3">RANK(N50,$N$49:$N$56)</f>
        <v>8</v>
      </c>
    </row>
    <row r="51" spans="1:15" x14ac:dyDescent="0.2">
      <c r="A51" s="60"/>
      <c r="E51" s="55"/>
      <c r="F51">
        <v>3</v>
      </c>
      <c r="G51" t="s">
        <v>74</v>
      </c>
      <c r="I51" s="72">
        <v>-106312.50000000012</v>
      </c>
      <c r="J51" s="70">
        <v>0</v>
      </c>
      <c r="K51" s="72">
        <v>106312.49999999965</v>
      </c>
      <c r="M51" s="38">
        <f t="shared" si="1"/>
        <v>212624.99999999977</v>
      </c>
      <c r="N51" s="38">
        <f t="shared" si="2"/>
        <v>212625.00499999977</v>
      </c>
      <c r="O51" s="71">
        <f t="shared" si="3"/>
        <v>2</v>
      </c>
    </row>
    <row r="52" spans="1:15" x14ac:dyDescent="0.2">
      <c r="A52" s="60"/>
      <c r="E52" s="55"/>
      <c r="F52">
        <v>4</v>
      </c>
      <c r="G52" t="s">
        <v>75</v>
      </c>
      <c r="I52" s="72">
        <v>-30121.875</v>
      </c>
      <c r="J52" s="70">
        <v>0</v>
      </c>
      <c r="K52" s="72">
        <v>30121.875</v>
      </c>
      <c r="M52" s="38">
        <f t="shared" si="1"/>
        <v>60243.75</v>
      </c>
      <c r="N52" s="38">
        <f t="shared" si="2"/>
        <v>60243.754000000001</v>
      </c>
      <c r="O52" s="71">
        <f t="shared" si="3"/>
        <v>5</v>
      </c>
    </row>
    <row r="53" spans="1:15" x14ac:dyDescent="0.2">
      <c r="A53" s="60"/>
      <c r="E53" s="55"/>
      <c r="F53">
        <v>5</v>
      </c>
      <c r="G53" t="s">
        <v>76</v>
      </c>
      <c r="I53" s="72">
        <v>-106312.5</v>
      </c>
      <c r="J53" s="70">
        <v>0</v>
      </c>
      <c r="K53" s="72">
        <v>106312.50000000035</v>
      </c>
      <c r="M53" s="38">
        <f t="shared" si="1"/>
        <v>212625.00000000035</v>
      </c>
      <c r="N53" s="38">
        <f t="shared" si="2"/>
        <v>212625.00300000035</v>
      </c>
      <c r="O53" s="71">
        <f t="shared" si="3"/>
        <v>3</v>
      </c>
    </row>
    <row r="54" spans="1:15" x14ac:dyDescent="0.2">
      <c r="A54" s="60"/>
      <c r="E54" s="55"/>
      <c r="F54">
        <v>6</v>
      </c>
      <c r="G54" t="s">
        <v>77</v>
      </c>
      <c r="I54" s="72">
        <v>-30121.875</v>
      </c>
      <c r="J54" s="70">
        <v>0</v>
      </c>
      <c r="K54" s="72">
        <v>30121.875</v>
      </c>
      <c r="M54" s="38">
        <f t="shared" si="1"/>
        <v>60243.75</v>
      </c>
      <c r="N54" s="38">
        <f t="shared" si="2"/>
        <v>60243.752</v>
      </c>
      <c r="O54" s="71">
        <f t="shared" si="3"/>
        <v>6</v>
      </c>
    </row>
    <row r="55" spans="1:15" x14ac:dyDescent="0.2">
      <c r="A55" s="60"/>
      <c r="E55" s="55"/>
      <c r="F55">
        <v>7</v>
      </c>
      <c r="G55" t="s">
        <v>78</v>
      </c>
      <c r="I55" s="72">
        <v>91000</v>
      </c>
      <c r="J55" s="70">
        <v>0</v>
      </c>
      <c r="K55" s="72">
        <v>-91000</v>
      </c>
      <c r="M55" s="38">
        <f t="shared" si="1"/>
        <v>182000</v>
      </c>
      <c r="N55" s="38">
        <f t="shared" si="2"/>
        <v>182000</v>
      </c>
      <c r="O55" s="71">
        <f t="shared" si="3"/>
        <v>4</v>
      </c>
    </row>
    <row r="56" spans="1:15" x14ac:dyDescent="0.2">
      <c r="A56" s="60"/>
      <c r="E56" s="55"/>
      <c r="F56">
        <v>8</v>
      </c>
      <c r="G56" t="s">
        <v>79</v>
      </c>
      <c r="I56" s="72">
        <v>19471.875</v>
      </c>
      <c r="J56" s="70">
        <v>0</v>
      </c>
      <c r="K56" s="72">
        <v>-19471.875</v>
      </c>
      <c r="M56" s="38">
        <f t="shared" si="1"/>
        <v>38943.75</v>
      </c>
      <c r="N56" s="38">
        <f t="shared" si="2"/>
        <v>38943.75</v>
      </c>
      <c r="O56" s="71">
        <f t="shared" si="3"/>
        <v>7</v>
      </c>
    </row>
    <row r="57" spans="1:15" x14ac:dyDescent="0.2">
      <c r="A57" s="60"/>
      <c r="E57" s="55"/>
    </row>
    <row r="58" spans="1:15" x14ac:dyDescent="0.2">
      <c r="A58" s="60"/>
      <c r="E58" s="55"/>
    </row>
    <row r="59" spans="1:15" x14ac:dyDescent="0.2">
      <c r="A59" s="60"/>
      <c r="E59" s="55" t="s">
        <v>101</v>
      </c>
    </row>
    <row r="60" spans="1:15" x14ac:dyDescent="0.2">
      <c r="A60" s="60"/>
      <c r="E60" s="55"/>
      <c r="I60" s="73">
        <f>I28</f>
        <v>-0.1</v>
      </c>
      <c r="J60" s="73">
        <f t="shared" ref="J60:K60" si="4">J28</f>
        <v>0</v>
      </c>
      <c r="K60" s="73">
        <f t="shared" si="4"/>
        <v>0.05</v>
      </c>
    </row>
    <row r="61" spans="1:15" x14ac:dyDescent="0.2">
      <c r="A61" s="60"/>
      <c r="E61" s="55"/>
      <c r="F61">
        <v>1</v>
      </c>
      <c r="G61" t="s">
        <v>71</v>
      </c>
      <c r="I61" s="71">
        <v>-136434.37500000012</v>
      </c>
      <c r="J61" s="69">
        <v>0</v>
      </c>
      <c r="K61" s="71">
        <v>136434.375</v>
      </c>
    </row>
    <row r="62" spans="1:15" x14ac:dyDescent="0.2">
      <c r="A62" s="60"/>
      <c r="E62" s="55"/>
      <c r="F62">
        <v>2</v>
      </c>
      <c r="G62" t="s">
        <v>74</v>
      </c>
      <c r="I62" s="71">
        <v>-106312.50000000012</v>
      </c>
      <c r="J62" s="69">
        <v>0</v>
      </c>
      <c r="K62" s="71">
        <v>106312.49999999965</v>
      </c>
    </row>
    <row r="63" spans="1:15" x14ac:dyDescent="0.2">
      <c r="A63" s="60"/>
      <c r="E63" s="55"/>
      <c r="F63">
        <v>3</v>
      </c>
      <c r="G63" t="s">
        <v>76</v>
      </c>
      <c r="I63" s="71">
        <v>-106312.5</v>
      </c>
      <c r="J63" s="69">
        <v>0</v>
      </c>
      <c r="K63" s="71">
        <v>106312.50000000035</v>
      </c>
    </row>
    <row r="64" spans="1:15" x14ac:dyDescent="0.2">
      <c r="A64" s="60"/>
      <c r="E64" s="55"/>
      <c r="F64">
        <v>4</v>
      </c>
      <c r="G64" t="s">
        <v>78</v>
      </c>
      <c r="I64" s="71">
        <v>91000</v>
      </c>
      <c r="J64" s="69">
        <v>0</v>
      </c>
      <c r="K64" s="71">
        <v>-91000</v>
      </c>
    </row>
    <row r="65" spans="1:11" x14ac:dyDescent="0.2">
      <c r="A65" s="60"/>
      <c r="E65" s="55"/>
      <c r="F65">
        <v>5</v>
      </c>
      <c r="G65" t="s">
        <v>75</v>
      </c>
      <c r="I65" s="71">
        <v>-30121.875</v>
      </c>
      <c r="J65" s="69">
        <v>0</v>
      </c>
      <c r="K65" s="71">
        <v>30121.875</v>
      </c>
    </row>
    <row r="66" spans="1:11" x14ac:dyDescent="0.2">
      <c r="A66" s="60"/>
      <c r="E66" s="55"/>
      <c r="F66">
        <v>6</v>
      </c>
      <c r="G66" t="s">
        <v>77</v>
      </c>
      <c r="I66" s="71">
        <v>-30121.875</v>
      </c>
      <c r="J66" s="69">
        <v>0</v>
      </c>
      <c r="K66" s="71">
        <v>30121.875</v>
      </c>
    </row>
    <row r="67" spans="1:11" x14ac:dyDescent="0.2">
      <c r="A67" s="60"/>
      <c r="E67" s="55"/>
      <c r="F67">
        <v>7</v>
      </c>
      <c r="G67" t="s">
        <v>79</v>
      </c>
      <c r="I67" s="71">
        <v>19471.875</v>
      </c>
      <c r="J67" s="69">
        <v>0</v>
      </c>
      <c r="K67" s="71">
        <v>-19471.875</v>
      </c>
    </row>
    <row r="68" spans="1:11" x14ac:dyDescent="0.2">
      <c r="A68" s="60"/>
      <c r="E68" s="55"/>
      <c r="F68">
        <v>8</v>
      </c>
      <c r="G68" t="s">
        <v>72</v>
      </c>
      <c r="I68" s="71">
        <v>-15946.875</v>
      </c>
      <c r="J68" s="69">
        <v>0</v>
      </c>
      <c r="K68" s="71">
        <v>15946.875</v>
      </c>
    </row>
    <row r="69" spans="1:11" x14ac:dyDescent="0.2">
      <c r="A69" s="60"/>
      <c r="E69" s="55"/>
    </row>
    <row r="70" spans="1:11" x14ac:dyDescent="0.2">
      <c r="A70" s="60"/>
      <c r="E70" s="55"/>
    </row>
    <row r="71" spans="1:11" x14ac:dyDescent="0.2">
      <c r="A71" s="60"/>
      <c r="E71" s="55" t="s">
        <v>67</v>
      </c>
    </row>
    <row r="72" spans="1:11" ht="15" x14ac:dyDescent="0.25">
      <c r="A72" s="60"/>
      <c r="E72" s="4"/>
    </row>
    <row r="73" spans="1:11" x14ac:dyDescent="0.2">
      <c r="A73" s="60"/>
    </row>
    <row r="74" spans="1:11" x14ac:dyDescent="0.2">
      <c r="A74" s="60"/>
    </row>
    <row r="75" spans="1:11" x14ac:dyDescent="0.2">
      <c r="A75" s="60"/>
    </row>
    <row r="76" spans="1:11" x14ac:dyDescent="0.2">
      <c r="A76" s="60"/>
    </row>
    <row r="77" spans="1:11" x14ac:dyDescent="0.2">
      <c r="A77" s="60"/>
    </row>
    <row r="78" spans="1:11" x14ac:dyDescent="0.2">
      <c r="A78" s="60"/>
    </row>
    <row r="79" spans="1:11" x14ac:dyDescent="0.2">
      <c r="A79" s="60"/>
    </row>
    <row r="80" spans="1:11" x14ac:dyDescent="0.2">
      <c r="A80" s="60"/>
    </row>
    <row r="81" spans="1:1" x14ac:dyDescent="0.2">
      <c r="A81" s="60"/>
    </row>
    <row r="82" spans="1:1" x14ac:dyDescent="0.2">
      <c r="A82" s="60"/>
    </row>
    <row r="83" spans="1:1" x14ac:dyDescent="0.2">
      <c r="A83" s="60"/>
    </row>
    <row r="84" spans="1:1" x14ac:dyDescent="0.2">
      <c r="A84" s="60"/>
    </row>
    <row r="85" spans="1:1" x14ac:dyDescent="0.2">
      <c r="A85" s="60"/>
    </row>
    <row r="86" spans="1:1" x14ac:dyDescent="0.2">
      <c r="A86" s="60"/>
    </row>
    <row r="87" spans="1:1" x14ac:dyDescent="0.2">
      <c r="A87" s="60"/>
    </row>
    <row r="88" spans="1:1" x14ac:dyDescent="0.2">
      <c r="A88" s="60"/>
    </row>
    <row r="89" spans="1:1" x14ac:dyDescent="0.2">
      <c r="A89" s="60"/>
    </row>
    <row r="90" spans="1:1" x14ac:dyDescent="0.2">
      <c r="A90" s="60"/>
    </row>
    <row r="91" spans="1:1" x14ac:dyDescent="0.2">
      <c r="A91" s="60"/>
    </row>
    <row r="92" spans="1:1" x14ac:dyDescent="0.2">
      <c r="A92" s="60"/>
    </row>
    <row r="93" spans="1:1" x14ac:dyDescent="0.2">
      <c r="A93" s="60"/>
    </row>
    <row r="94" spans="1:1" x14ac:dyDescent="0.2">
      <c r="A94" s="60"/>
    </row>
    <row r="95" spans="1:1" x14ac:dyDescent="0.2">
      <c r="A95" s="60"/>
    </row>
    <row r="96" spans="1:1" x14ac:dyDescent="0.2">
      <c r="A96" s="60"/>
    </row>
    <row r="97" spans="1:1" x14ac:dyDescent="0.2">
      <c r="A97" s="60"/>
    </row>
    <row r="98" spans="1:1" x14ac:dyDescent="0.2">
      <c r="A98" s="60"/>
    </row>
    <row r="99" spans="1:1" x14ac:dyDescent="0.2">
      <c r="A99" s="60"/>
    </row>
    <row r="100" spans="1:1" x14ac:dyDescent="0.2">
      <c r="A100" s="60"/>
    </row>
    <row r="101" spans="1:1" x14ac:dyDescent="0.2">
      <c r="A101" s="60"/>
    </row>
    <row r="102" spans="1:1" x14ac:dyDescent="0.2">
      <c r="A102" s="60"/>
    </row>
    <row r="103" spans="1:1" x14ac:dyDescent="0.2">
      <c r="A103" s="60"/>
    </row>
    <row r="104" spans="1:1" x14ac:dyDescent="0.2">
      <c r="A104" s="60"/>
    </row>
    <row r="105" spans="1:1" x14ac:dyDescent="0.2">
      <c r="A105" s="60"/>
    </row>
    <row r="106" spans="1:1" x14ac:dyDescent="0.2">
      <c r="A106" s="60"/>
    </row>
    <row r="107" spans="1:1" x14ac:dyDescent="0.2">
      <c r="A107" s="60"/>
    </row>
    <row r="108" spans="1:1" x14ac:dyDescent="0.2">
      <c r="A108" s="60"/>
    </row>
    <row r="109" spans="1:1" x14ac:dyDescent="0.2">
      <c r="A109" s="60"/>
    </row>
  </sheetData>
  <conditionalFormatting sqref="I49:K56">
    <cfRule type="expression" dxfId="9" priority="2">
      <formula>I49&lt;0</formula>
    </cfRule>
    <cfRule type="expression" dxfId="8" priority="3">
      <formula>I49&lt;0</formula>
    </cfRule>
  </conditionalFormatting>
  <conditionalFormatting sqref="O61">
    <cfRule type="cellIs" priority="1" operator="lessThan">
      <formula>0</formula>
    </cfRule>
  </conditionalFormatting>
  <hyperlinks>
    <hyperlink ref="A3" location="HL_Navigator" display="Navigator" xr:uid="{BA7ACC25-C8EC-411B-B21B-3651E571BD2B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3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114300</xdr:rowOff>
                  </from>
                  <to>
                    <xdr:col>8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0264-4A95-4666-81A9-CBB071EF7F1C}">
  <sheetPr codeName="Sheet5"/>
  <dimension ref="A1:R5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1" width="3.7109375" style="58" customWidth="1"/>
    <col min="2" max="4" width="3.28515625" style="58" customWidth="1"/>
    <col min="5" max="5" width="4.28515625" style="58" customWidth="1"/>
    <col min="6" max="7" width="9" style="58"/>
    <col min="8" max="8" width="15" style="58" customWidth="1"/>
    <col min="9" max="9" width="14.140625" style="58" customWidth="1"/>
    <col min="10" max="11" width="14.140625" style="58" bestFit="1" customWidth="1"/>
    <col min="12" max="16384" width="9" style="58"/>
  </cols>
  <sheetData>
    <row r="1" spans="1:18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Simple P&amp;L Example</v>
      </c>
    </row>
    <row r="2" spans="1:18" ht="18" x14ac:dyDescent="0.25">
      <c r="A2" s="44" t="str">
        <f ca="1">Model_Name</f>
        <v>Chapter 2.6 - SP Tornado Chart NEW.xlsx</v>
      </c>
    </row>
    <row r="3" spans="1:18" x14ac:dyDescent="0.2">
      <c r="A3" s="75" t="s">
        <v>1</v>
      </c>
    </row>
    <row r="4" spans="1:18" s="76" customFormat="1" x14ac:dyDescent="0.2"/>
    <row r="5" spans="1:18" s="60" customFormat="1" x14ac:dyDescent="0.2"/>
    <row r="6" spans="1:18" s="60" customFormat="1" ht="16.5" thickBot="1" x14ac:dyDescent="0.3">
      <c r="B6" s="45">
        <f>MAX($B5:$B$5)+1</f>
        <v>1</v>
      </c>
      <c r="C6" s="2" t="str">
        <f ca="1">A1</f>
        <v>Simple P&amp;L Example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60" customFormat="1" ht="12.75" thickTop="1" x14ac:dyDescent="0.2"/>
    <row r="8" spans="1:18" ht="16.5" x14ac:dyDescent="0.25">
      <c r="A8" s="60"/>
      <c r="C8" s="61" t="s">
        <v>69</v>
      </c>
    </row>
    <row r="9" spans="1:18" x14ac:dyDescent="0.2">
      <c r="A9" s="60"/>
    </row>
    <row r="10" spans="1:18" ht="15" x14ac:dyDescent="0.25">
      <c r="A10" s="60"/>
      <c r="D10" s="4" t="s">
        <v>70</v>
      </c>
    </row>
    <row r="11" spans="1:18" x14ac:dyDescent="0.2">
      <c r="A11" s="60"/>
      <c r="I11" s="59" t="s">
        <v>80</v>
      </c>
      <c r="J11" s="59" t="s">
        <v>81</v>
      </c>
      <c r="K11" s="59" t="s">
        <v>82</v>
      </c>
    </row>
    <row r="12" spans="1:18" x14ac:dyDescent="0.2">
      <c r="A12" s="60"/>
      <c r="E12" s="58" t="s">
        <v>71</v>
      </c>
      <c r="I12" s="87">
        <v>45000</v>
      </c>
      <c r="J12" s="67">
        <f>'Tornado Chart'!I12</f>
        <v>0</v>
      </c>
      <c r="K12" s="72">
        <f>INT(I12*(1+J12))</f>
        <v>45000</v>
      </c>
    </row>
    <row r="13" spans="1:18" x14ac:dyDescent="0.2">
      <c r="A13" s="60"/>
      <c r="E13" s="58" t="s">
        <v>72</v>
      </c>
      <c r="I13" s="88">
        <v>0.75</v>
      </c>
      <c r="J13" s="67">
        <f>'Tornado Chart'!I13</f>
        <v>0</v>
      </c>
      <c r="K13" s="65">
        <f>MIN(I13*(1+J13),1)</f>
        <v>0.75</v>
      </c>
      <c r="P13" s="55"/>
      <c r="Q13" s="55"/>
    </row>
    <row r="14" spans="1:18" x14ac:dyDescent="0.2">
      <c r="A14" s="60"/>
      <c r="E14" s="58" t="s">
        <v>73</v>
      </c>
      <c r="I14" s="64"/>
      <c r="J14" s="67"/>
      <c r="K14" s="65">
        <f>1-K13</f>
        <v>0.25</v>
      </c>
      <c r="P14" s="55"/>
      <c r="Q14" s="55"/>
    </row>
    <row r="15" spans="1:18" x14ac:dyDescent="0.2">
      <c r="A15" s="60"/>
      <c r="E15" s="58" t="s">
        <v>74</v>
      </c>
      <c r="I15" s="89">
        <v>100</v>
      </c>
      <c r="J15" s="67">
        <f>'Tornado Chart'!I14</f>
        <v>0</v>
      </c>
      <c r="K15" s="66">
        <f>I15*(1+J15)</f>
        <v>100</v>
      </c>
    </row>
    <row r="16" spans="1:18" x14ac:dyDescent="0.2">
      <c r="A16" s="60"/>
      <c r="E16" s="58" t="s">
        <v>75</v>
      </c>
      <c r="I16" s="89">
        <v>75</v>
      </c>
      <c r="J16" s="67">
        <f>'Tornado Chart'!I15</f>
        <v>0</v>
      </c>
      <c r="K16" s="66">
        <f>I16*(1+J16)</f>
        <v>75</v>
      </c>
    </row>
    <row r="17" spans="1:11" x14ac:dyDescent="0.2">
      <c r="A17" s="60"/>
      <c r="E17" s="58" t="s">
        <v>76</v>
      </c>
      <c r="I17" s="88">
        <v>0.45</v>
      </c>
      <c r="J17" s="67">
        <f>'Tornado Chart'!I16</f>
        <v>0</v>
      </c>
      <c r="K17" s="65">
        <f>MIN(I17*(1+J17),1)</f>
        <v>0.45</v>
      </c>
    </row>
    <row r="18" spans="1:11" x14ac:dyDescent="0.2">
      <c r="A18" s="60"/>
      <c r="E18" s="58" t="s">
        <v>77</v>
      </c>
      <c r="I18" s="88">
        <v>0.51</v>
      </c>
      <c r="J18" s="67">
        <f>'Tornado Chart'!I17</f>
        <v>0</v>
      </c>
      <c r="K18" s="65">
        <f>MIN(I18*(1+J18),1)</f>
        <v>0.51</v>
      </c>
    </row>
    <row r="19" spans="1:11" x14ac:dyDescent="0.2">
      <c r="A19" s="60"/>
      <c r="E19" s="58" t="s">
        <v>78</v>
      </c>
      <c r="I19" s="87">
        <v>1300000</v>
      </c>
      <c r="J19" s="67">
        <f>'Tornado Chart'!I18</f>
        <v>0</v>
      </c>
      <c r="K19" s="72">
        <f>I19*(1+J19)</f>
        <v>1300000</v>
      </c>
    </row>
    <row r="20" spans="1:11" x14ac:dyDescent="0.2">
      <c r="A20" s="60"/>
      <c r="E20" s="58" t="s">
        <v>79</v>
      </c>
      <c r="I20" s="88">
        <v>0.3</v>
      </c>
      <c r="J20" s="67">
        <f>'Tornado Chart'!I19</f>
        <v>0</v>
      </c>
      <c r="K20" s="65">
        <f>MIN(I20*(1+J20),1)</f>
        <v>0.3</v>
      </c>
    </row>
    <row r="21" spans="1:11" x14ac:dyDescent="0.2">
      <c r="A21" s="60"/>
    </row>
    <row r="22" spans="1:11" x14ac:dyDescent="0.2">
      <c r="A22" s="60"/>
    </row>
    <row r="23" spans="1:11" ht="15" x14ac:dyDescent="0.25">
      <c r="A23" s="60"/>
      <c r="D23" s="4" t="s">
        <v>83</v>
      </c>
    </row>
    <row r="24" spans="1:11" x14ac:dyDescent="0.2">
      <c r="A24" s="60"/>
    </row>
    <row r="25" spans="1:11" x14ac:dyDescent="0.2">
      <c r="A25" s="60"/>
      <c r="E25" s="55" t="s">
        <v>84</v>
      </c>
    </row>
    <row r="26" spans="1:11" x14ac:dyDescent="0.2">
      <c r="A26" s="60"/>
      <c r="E26" s="55"/>
      <c r="I26" s="59" t="s">
        <v>85</v>
      </c>
      <c r="J26" s="59" t="s">
        <v>86</v>
      </c>
      <c r="K26" s="59" t="s">
        <v>87</v>
      </c>
    </row>
    <row r="27" spans="1:11" x14ac:dyDescent="0.2">
      <c r="A27" s="60"/>
      <c r="E27" s="55"/>
      <c r="F27" s="58" t="s">
        <v>54</v>
      </c>
      <c r="I27" s="90">
        <f>INT(K12*K13)</f>
        <v>33750</v>
      </c>
      <c r="J27" s="90">
        <f>K12-I27</f>
        <v>11250</v>
      </c>
      <c r="K27" s="90">
        <f>SUM(I27:J27)</f>
        <v>45000</v>
      </c>
    </row>
    <row r="28" spans="1:11" x14ac:dyDescent="0.2">
      <c r="A28" s="60"/>
      <c r="E28" s="55"/>
      <c r="F28" s="58" t="s">
        <v>88</v>
      </c>
      <c r="I28" s="63">
        <f>K15</f>
        <v>100</v>
      </c>
      <c r="J28" s="63">
        <f>K16</f>
        <v>75</v>
      </c>
      <c r="K28" s="63">
        <f>IF(K27,K29/K27,)</f>
        <v>93.75</v>
      </c>
    </row>
    <row r="29" spans="1:11" x14ac:dyDescent="0.2">
      <c r="A29" s="60"/>
      <c r="E29" s="55"/>
      <c r="F29" s="58" t="s">
        <v>84</v>
      </c>
      <c r="I29" s="91">
        <f>I27*I28</f>
        <v>3375000</v>
      </c>
      <c r="J29" s="91">
        <f>J27*J28</f>
        <v>843750</v>
      </c>
      <c r="K29" s="91">
        <f>SUM(I29:J29)</f>
        <v>4218750</v>
      </c>
    </row>
    <row r="30" spans="1:11" x14ac:dyDescent="0.2">
      <c r="A30" s="60"/>
      <c r="E30" s="55"/>
      <c r="I30" s="92"/>
      <c r="J30" s="92"/>
      <c r="K30" s="92"/>
    </row>
    <row r="31" spans="1:11" x14ac:dyDescent="0.2">
      <c r="A31" s="60"/>
      <c r="E31" s="55" t="s">
        <v>89</v>
      </c>
      <c r="I31" s="91">
        <f>(K17-1)*I29</f>
        <v>-1856250.0000000002</v>
      </c>
      <c r="J31" s="91">
        <f>(K18-1)*J29</f>
        <v>-413437.5</v>
      </c>
      <c r="K31" s="91">
        <f>SUM(I31:J31)</f>
        <v>-2269687.5</v>
      </c>
    </row>
    <row r="32" spans="1:11" x14ac:dyDescent="0.2">
      <c r="A32" s="60"/>
      <c r="E32" s="55"/>
      <c r="I32" s="93"/>
      <c r="J32" s="93"/>
      <c r="K32" s="93"/>
    </row>
    <row r="33" spans="1:11" x14ac:dyDescent="0.2">
      <c r="A33" s="60"/>
      <c r="E33" s="55" t="s">
        <v>90</v>
      </c>
      <c r="I33" s="91">
        <f>I29+I31</f>
        <v>1518749.9999999998</v>
      </c>
      <c r="J33" s="91">
        <f>J29+J31</f>
        <v>430312.5</v>
      </c>
      <c r="K33" s="91">
        <f>K29+K31</f>
        <v>1949062.5</v>
      </c>
    </row>
    <row r="34" spans="1:11" x14ac:dyDescent="0.2">
      <c r="A34" s="60"/>
      <c r="E34" s="55"/>
      <c r="I34" s="93"/>
      <c r="J34" s="93"/>
      <c r="K34" s="93"/>
    </row>
    <row r="35" spans="1:11" x14ac:dyDescent="0.2">
      <c r="A35" s="60"/>
      <c r="E35" s="55" t="s">
        <v>78</v>
      </c>
      <c r="I35" s="93"/>
      <c r="J35" s="93"/>
      <c r="K35" s="91">
        <f>-K19</f>
        <v>-1300000</v>
      </c>
    </row>
    <row r="36" spans="1:11" x14ac:dyDescent="0.2">
      <c r="A36" s="60"/>
      <c r="E36" s="55"/>
      <c r="I36" s="93"/>
      <c r="J36" s="93"/>
      <c r="K36" s="93"/>
    </row>
    <row r="37" spans="1:11" x14ac:dyDescent="0.2">
      <c r="A37" s="60"/>
      <c r="E37" s="55" t="s">
        <v>91</v>
      </c>
      <c r="I37" s="93"/>
      <c r="J37" s="93"/>
      <c r="K37" s="91">
        <f>K33+K35</f>
        <v>649062.5</v>
      </c>
    </row>
    <row r="38" spans="1:11" x14ac:dyDescent="0.2">
      <c r="A38" s="60"/>
      <c r="E38" s="55"/>
      <c r="I38" s="93"/>
      <c r="J38" s="93"/>
      <c r="K38" s="93"/>
    </row>
    <row r="39" spans="1:11" x14ac:dyDescent="0.2">
      <c r="A39" s="60"/>
      <c r="E39" s="55" t="s">
        <v>92</v>
      </c>
      <c r="I39" s="93"/>
      <c r="J39" s="93"/>
      <c r="K39" s="94">
        <f>-K37*K20</f>
        <v>-194718.75</v>
      </c>
    </row>
    <row r="40" spans="1:11" x14ac:dyDescent="0.2">
      <c r="A40" s="60"/>
      <c r="E40" s="55"/>
      <c r="I40" s="93"/>
      <c r="J40" s="93"/>
      <c r="K40" s="93"/>
    </row>
    <row r="41" spans="1:11" x14ac:dyDescent="0.2">
      <c r="A41" s="60"/>
      <c r="E41" s="55" t="s">
        <v>93</v>
      </c>
      <c r="I41" s="93"/>
      <c r="J41" s="93"/>
      <c r="K41" s="95">
        <f>K37+K39</f>
        <v>454343.75</v>
      </c>
    </row>
    <row r="42" spans="1:11" x14ac:dyDescent="0.2">
      <c r="A42" s="60"/>
    </row>
    <row r="43" spans="1:11" x14ac:dyDescent="0.2">
      <c r="A43" s="60"/>
    </row>
    <row r="44" spans="1:11" x14ac:dyDescent="0.2">
      <c r="A44" s="60"/>
    </row>
    <row r="45" spans="1:11" x14ac:dyDescent="0.2">
      <c r="A45" s="60"/>
    </row>
    <row r="46" spans="1:11" x14ac:dyDescent="0.2">
      <c r="A46" s="60"/>
    </row>
    <row r="47" spans="1:11" x14ac:dyDescent="0.2">
      <c r="A47" s="60"/>
    </row>
    <row r="48" spans="1:11" x14ac:dyDescent="0.2">
      <c r="A48" s="60"/>
    </row>
    <row r="49" spans="1:1" x14ac:dyDescent="0.2">
      <c r="A49" s="60"/>
    </row>
    <row r="50" spans="1:1" x14ac:dyDescent="0.2">
      <c r="A50" s="60"/>
    </row>
    <row r="51" spans="1:1" x14ac:dyDescent="0.2">
      <c r="A51" s="60"/>
    </row>
    <row r="52" spans="1:1" x14ac:dyDescent="0.2">
      <c r="A52" s="60"/>
    </row>
    <row r="53" spans="1:1" x14ac:dyDescent="0.2">
      <c r="A53" s="60"/>
    </row>
    <row r="54" spans="1:1" x14ac:dyDescent="0.2">
      <c r="A54" s="60"/>
    </row>
    <row r="55" spans="1:1" x14ac:dyDescent="0.2">
      <c r="A55" s="60"/>
    </row>
    <row r="56" spans="1:1" x14ac:dyDescent="0.2">
      <c r="A56" s="60"/>
    </row>
    <row r="57" spans="1:1" x14ac:dyDescent="0.2">
      <c r="A57" s="60"/>
    </row>
  </sheetData>
  <conditionalFormatting sqref="K12">
    <cfRule type="expression" dxfId="7" priority="7">
      <formula>K12&lt;0</formula>
    </cfRule>
    <cfRule type="expression" dxfId="6" priority="8">
      <formula>K12&lt;0</formula>
    </cfRule>
  </conditionalFormatting>
  <conditionalFormatting sqref="K19">
    <cfRule type="expression" dxfId="5" priority="5">
      <formula>K19&lt;0</formula>
    </cfRule>
    <cfRule type="expression" dxfId="4" priority="6">
      <formula>K19&lt;0</formula>
    </cfRule>
  </conditionalFormatting>
  <conditionalFormatting sqref="I19">
    <cfRule type="expression" dxfId="3" priority="3">
      <formula>I19&lt;0</formula>
    </cfRule>
    <cfRule type="expression" dxfId="2" priority="4">
      <formula>I19&lt;0</formula>
    </cfRule>
  </conditionalFormatting>
  <conditionalFormatting sqref="I12">
    <cfRule type="expression" dxfId="1" priority="1">
      <formula>I12&lt;0</formula>
    </cfRule>
    <cfRule type="expression" dxfId="0" priority="2">
      <formula>I12&lt;0</formula>
    </cfRule>
  </conditionalFormatting>
  <hyperlinks>
    <hyperlink ref="A3" location="HL_Navigator" display="Navigator" xr:uid="{DF1A7849-FB73-4CF2-AC6F-D9543CA8EE9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Tornado Chart</vt:lpstr>
      <vt:lpstr>Simple P&amp;L Example</vt:lpstr>
      <vt:lpstr>CB_Data_Table_Active</vt:lpstr>
      <vt:lpstr>Client_Name</vt:lpstr>
      <vt:lpstr>Days_in_Year</vt:lpstr>
      <vt:lpstr>HL_1</vt:lpstr>
      <vt:lpstr>HL_3</vt:lpstr>
      <vt:lpstr>HL_4</vt:lpstr>
      <vt:lpstr>HL_5</vt:lpstr>
      <vt:lpstr>HL_6</vt:lpstr>
      <vt:lpstr>HL_Model_Parameters</vt:lpstr>
      <vt:lpstr>HL_Navigator</vt:lpstr>
      <vt:lpstr>Macro_NavHeading</vt:lpstr>
      <vt:lpstr>Model_Name</vt:lpstr>
      <vt:lpstr>Months_in_Half_Yr</vt:lpstr>
      <vt:lpstr>Months_in_Month</vt:lpstr>
      <vt:lpstr>Months_in_Quarter</vt:lpstr>
      <vt:lpstr>Months_in_Year</vt:lpstr>
      <vt:lpstr>Quarters_in_Year</vt:lpstr>
      <vt:lpstr>Rounding_Accuracy</vt:lpstr>
      <vt:lpstr>Thousand</vt:lpstr>
      <vt:lpstr>Very_Large_Number</vt:lpstr>
      <vt:lpstr>Very_Small_Number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2020-05-26T04:18:07Z</dcterms:modified>
</cp:coreProperties>
</file>