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Finanical Modelling Book\Volume 02\Chapter What-If Analysis\"/>
    </mc:Choice>
  </mc:AlternateContent>
  <xr:revisionPtr revIDLastSave="0" documentId="8_{E53ABAC9-2A1D-4901-9D2F-54027BBA67E2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Cover" sheetId="1" r:id="rId1"/>
    <sheet name="Navigator" sheetId="3" r:id="rId2"/>
    <sheet name="Style Guide" sheetId="4" r:id="rId3"/>
    <sheet name="Model Parameters" sheetId="2" r:id="rId4"/>
    <sheet name="Timing" sheetId="6" r:id="rId5"/>
    <sheet name="Balance Sheet Solution FO" sheetId="10" r:id="rId6"/>
    <sheet name="Two Dim INDEX Example" sheetId="12" r:id="rId7"/>
    <sheet name="MATCH Example BA" sheetId="13" r:id="rId8"/>
  </sheets>
  <definedNames>
    <definedName name="Client_Name">'Model Parameters'!$G$12</definedName>
    <definedName name="Days_in_Year">'Model Parameters'!$G$19</definedName>
    <definedName name="Example_Reporting_Month">Timing!$H$19</definedName>
    <definedName name="HL_1">Cover!$A$3</definedName>
    <definedName name="HL_3">'Style Guide'!$A$3</definedName>
    <definedName name="HL_4">'Model Parameters'!$A$3</definedName>
    <definedName name="HL_5">Timing!$A$3</definedName>
    <definedName name="HL_6">'Balance Sheet Solution FO'!$A$3</definedName>
    <definedName name="HL_7">'Two Dim INDEX Example'!$A$3</definedName>
    <definedName name="HL_8">'MATCH Example BA'!$A$3</definedName>
    <definedName name="HL_9">'MATCH Example BA'!$A$3</definedName>
    <definedName name="HL_Model_Parameters">'Model Parameters'!$A$5</definedName>
    <definedName name="HL_Navigator">Navigator!$A$1</definedName>
    <definedName name="Macro_NavHeading">Navigator!$C$6</definedName>
    <definedName name="Model_Name">'Model Parameters'!$G$11</definedName>
    <definedName name="Model_Start_Date">Timing!$H$15</definedName>
    <definedName name="Months_in_Half_Yr">'Model Parameters'!$G$22</definedName>
    <definedName name="Months_in_Month">'Model Parameters'!$G$20</definedName>
    <definedName name="Months_in_Quarter">'Model Parameters'!$G$21</definedName>
    <definedName name="Months_in_Year">'Model Parameters'!$G$23</definedName>
    <definedName name="Periodicity">Timing!$H$17</definedName>
    <definedName name="Quarters_in_Year">'Model Parameters'!$G$24</definedName>
    <definedName name="Reporting_Month_Factor">Timing!$H$21</definedName>
    <definedName name="Rounding_Accuracy">'Model Parameters'!$G$26</definedName>
    <definedName name="Thousand">'Model Parameters'!$G$31</definedName>
    <definedName name="Very_Large_Number">'Model Parameters'!$G$28</definedName>
    <definedName name="Very_Small_Number">'Model Parameters'!$G$29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0" i="12" l="1"/>
  <c r="I37" i="4" l="1"/>
  <c r="F35" i="13" l="1"/>
  <c r="D22" i="13"/>
  <c r="D21" i="13"/>
  <c r="D20" i="13"/>
  <c r="D19" i="13"/>
  <c r="D18" i="13"/>
  <c r="D17" i="13"/>
  <c r="D16" i="13"/>
  <c r="D15" i="13"/>
  <c r="D14" i="13"/>
  <c r="D13" i="13"/>
  <c r="E12" i="13"/>
  <c r="E13" i="13" s="1"/>
  <c r="E14" i="13" s="1"/>
  <c r="E15" i="13" s="1"/>
  <c r="E16" i="13" s="1"/>
  <c r="E17" i="13" s="1"/>
  <c r="E18" i="13" s="1"/>
  <c r="E19" i="13" s="1"/>
  <c r="E20" i="13" s="1"/>
  <c r="E21" i="13" s="1"/>
  <c r="E22" i="13" s="1"/>
  <c r="D12" i="13"/>
  <c r="F11" i="13"/>
  <c r="E11" i="13"/>
  <c r="B6" i="13"/>
  <c r="A1" i="13"/>
  <c r="E11" i="12"/>
  <c r="G29" i="12"/>
  <c r="E21" i="12"/>
  <c r="E20" i="12"/>
  <c r="E19" i="12"/>
  <c r="E18" i="12"/>
  <c r="E17" i="12"/>
  <c r="E16" i="12"/>
  <c r="E15" i="12"/>
  <c r="E14" i="12"/>
  <c r="E13" i="12"/>
  <c r="E12" i="12"/>
  <c r="D11" i="12"/>
  <c r="D12" i="12" s="1"/>
  <c r="D13" i="12" s="1"/>
  <c r="D14" i="12" s="1"/>
  <c r="D15" i="12" s="1"/>
  <c r="D16" i="12" s="1"/>
  <c r="D17" i="12" s="1"/>
  <c r="D18" i="12" s="1"/>
  <c r="D19" i="12" s="1"/>
  <c r="D20" i="12" s="1"/>
  <c r="D21" i="12" s="1"/>
  <c r="L10" i="12"/>
  <c r="K10" i="12"/>
  <c r="J10" i="12"/>
  <c r="I10" i="12"/>
  <c r="H10" i="12"/>
  <c r="G10" i="12"/>
  <c r="F9" i="12"/>
  <c r="G9" i="12" s="1"/>
  <c r="H9" i="12" s="1"/>
  <c r="I9" i="12" s="1"/>
  <c r="J9" i="12" s="1"/>
  <c r="K9" i="12" s="1"/>
  <c r="L9" i="12" s="1"/>
  <c r="B6" i="12"/>
  <c r="A1" i="12"/>
  <c r="N13" i="10"/>
  <c r="R13" i="10"/>
  <c r="T13" i="10"/>
  <c r="U13" i="10"/>
  <c r="S13" i="10"/>
  <c r="Q13" i="10"/>
  <c r="P13" i="10"/>
  <c r="O13" i="10"/>
  <c r="M13" i="10"/>
  <c r="L13" i="10"/>
  <c r="K13" i="10"/>
  <c r="J13" i="10"/>
  <c r="A1" i="10"/>
  <c r="G23" i="10" l="1"/>
  <c r="H23" i="10" s="1"/>
  <c r="G22" i="10"/>
  <c r="G15" i="10"/>
  <c r="J9" i="6"/>
  <c r="K9" i="6" s="1"/>
  <c r="L9" i="6" s="1"/>
  <c r="M9" i="6" s="1"/>
  <c r="H21" i="6"/>
  <c r="H15" i="6"/>
  <c r="I19" i="6" l="1"/>
  <c r="N9" i="6"/>
  <c r="J6" i="6"/>
  <c r="J7" i="6" s="1"/>
  <c r="J5" i="6" l="1"/>
  <c r="K6" i="6"/>
  <c r="K7" i="6" s="1"/>
  <c r="K5" i="6" l="1"/>
  <c r="L6" i="6"/>
  <c r="L7" i="6" s="1"/>
  <c r="L5" i="6" l="1"/>
  <c r="M6" i="6"/>
  <c r="M7" i="6" s="1"/>
  <c r="M5" i="6" l="1"/>
  <c r="N6" i="6"/>
  <c r="N7" i="6" s="1"/>
  <c r="N5" i="6" s="1"/>
  <c r="B11" i="6" l="1"/>
  <c r="A1" i="6"/>
  <c r="A1" i="2" l="1"/>
  <c r="A1" i="4"/>
  <c r="K74" i="4"/>
  <c r="K72" i="4"/>
  <c r="K70" i="4"/>
  <c r="I70" i="4"/>
  <c r="K68" i="4"/>
  <c r="I68" i="4"/>
  <c r="K66" i="4"/>
  <c r="K64" i="4"/>
  <c r="K62" i="4"/>
  <c r="K60" i="4"/>
  <c r="K53" i="4"/>
  <c r="K51" i="4"/>
  <c r="K49" i="4"/>
  <c r="I47" i="4"/>
  <c r="K45" i="4"/>
  <c r="K43" i="4"/>
  <c r="K41" i="4"/>
  <c r="I41" i="4"/>
  <c r="I49" i="4" s="1"/>
  <c r="K37" i="4"/>
  <c r="K35" i="4"/>
  <c r="K33" i="4"/>
  <c r="K31" i="4"/>
  <c r="K29" i="4"/>
  <c r="I29" i="4"/>
  <c r="K27" i="4"/>
  <c r="I20" i="4"/>
  <c r="I18" i="4"/>
  <c r="I16" i="4"/>
  <c r="I15" i="4"/>
  <c r="I14" i="4"/>
  <c r="I13" i="4"/>
  <c r="I11" i="4"/>
  <c r="I10" i="4"/>
  <c r="B6" i="4"/>
  <c r="B23" i="4" s="1"/>
  <c r="C5" i="1"/>
  <c r="G11" i="2"/>
  <c r="B6" i="2"/>
  <c r="B15" i="2" s="1"/>
  <c r="A2" i="13" l="1"/>
  <c r="A2" i="12"/>
  <c r="G21" i="10"/>
  <c r="H21" i="10" s="1"/>
  <c r="A2" i="10"/>
  <c r="A2" i="6"/>
  <c r="A2" i="2"/>
  <c r="B56" i="4"/>
  <c r="A2" i="4"/>
  <c r="A2" i="3"/>
  <c r="C6" i="1"/>
  <c r="J8" i="6"/>
  <c r="K8" i="6"/>
  <c r="L8" i="6"/>
  <c r="M8" i="6"/>
  <c r="N8" i="6"/>
  <c r="H22" i="10" l="1"/>
</calcChain>
</file>

<file path=xl/sharedStrings.xml><?xml version="1.0" encoding="utf-8"?>
<sst xmlns="http://schemas.openxmlformats.org/spreadsheetml/2006/main" count="152" uniqueCount="120">
  <si>
    <t>Model Parameters</t>
  </si>
  <si>
    <t>Navigator</t>
  </si>
  <si>
    <t>General</t>
  </si>
  <si>
    <t>Key Inputs</t>
  </si>
  <si>
    <t>Model Name</t>
  </si>
  <si>
    <t>Client Name</t>
  </si>
  <si>
    <t>General Range Names</t>
  </si>
  <si>
    <t>Technical Assumptions</t>
  </si>
  <si>
    <t>Days in Year</t>
  </si>
  <si>
    <t>Months in Month</t>
  </si>
  <si>
    <t>Months in Quarter</t>
  </si>
  <si>
    <t>Months in Half Yr</t>
  </si>
  <si>
    <t>Months in Year</t>
  </si>
  <si>
    <t>Quarters in Year</t>
  </si>
  <si>
    <t>Rounding Accuracy</t>
  </si>
  <si>
    <t>Very Large Number</t>
  </si>
  <si>
    <t>Very Small Number</t>
  </si>
  <si>
    <t>Thousand</t>
  </si>
  <si>
    <t>Primary Developer:  Liam Bastick</t>
  </si>
  <si>
    <t>General Cover Notes:</t>
  </si>
  <si>
    <t>Any queries, please e-mail:</t>
  </si>
  <si>
    <t>liam.bastick@sumproduct.com</t>
  </si>
  <si>
    <t>Website:</t>
  </si>
  <si>
    <t>www.sumproduct.com</t>
  </si>
  <si>
    <t>Table of Contents</t>
  </si>
  <si>
    <t>Cover</t>
  </si>
  <si>
    <t>Style Guide</t>
  </si>
  <si>
    <t>Formatting of Headers / Dividers</t>
  </si>
  <si>
    <t>Description</t>
  </si>
  <si>
    <t>Display</t>
  </si>
  <si>
    <t>Style Name</t>
  </si>
  <si>
    <t>Sheet Title</t>
  </si>
  <si>
    <t>Header 1</t>
  </si>
  <si>
    <t>Header 2</t>
  </si>
  <si>
    <t>Header 3</t>
  </si>
  <si>
    <t>Header 4</t>
  </si>
  <si>
    <t>Notes</t>
  </si>
  <si>
    <t>Table Heading</t>
  </si>
  <si>
    <t>Individual Cell Styles</t>
  </si>
  <si>
    <t>Assumption</t>
  </si>
  <si>
    <t>Constraint</t>
  </si>
  <si>
    <t>Empty</t>
  </si>
  <si>
    <t>Error Check</t>
  </si>
  <si>
    <t>Hyperlink</t>
  </si>
  <si>
    <t>Internal Reference</t>
  </si>
  <si>
    <t>Line Calculation</t>
  </si>
  <si>
    <t>Line Calc</t>
  </si>
  <si>
    <t>Line Total</t>
  </si>
  <si>
    <t>Parameter</t>
  </si>
  <si>
    <t>Range Name Description</t>
  </si>
  <si>
    <t>Not_Named</t>
  </si>
  <si>
    <t>Row Reference</t>
  </si>
  <si>
    <t>Row Ref</t>
  </si>
  <si>
    <t>Row Summary</t>
  </si>
  <si>
    <t>Units</t>
  </si>
  <si>
    <t>WIP</t>
  </si>
  <si>
    <t>Numerical Styles</t>
  </si>
  <si>
    <t>Comma</t>
  </si>
  <si>
    <t>Comma [0]</t>
  </si>
  <si>
    <t>Currency</t>
  </si>
  <si>
    <t>Currency [0]</t>
  </si>
  <si>
    <t>Date</t>
  </si>
  <si>
    <t>Date Heading</t>
  </si>
  <si>
    <t>Numbers 0</t>
  </si>
  <si>
    <t>Percent</t>
  </si>
  <si>
    <t>A$</t>
  </si>
  <si>
    <t>Timing</t>
  </si>
  <si>
    <t>Start Date</t>
  </si>
  <si>
    <t>End Date</t>
  </si>
  <si>
    <t>Counter</t>
  </si>
  <si>
    <t>Number of Days</t>
  </si>
  <si>
    <t>Timing Assumptions</t>
  </si>
  <si>
    <t>Data (do not change once modelling has commenced)</t>
  </si>
  <si>
    <t>Model Start Date</t>
  </si>
  <si>
    <t>Number of Months in a Full Period</t>
  </si>
  <si>
    <t>Example Reporting Month</t>
  </si>
  <si>
    <t>Reporting Month Factor</t>
  </si>
  <si>
    <t>Months per Year</t>
  </si>
  <si>
    <t>Some basic illustrations of how INDEX and MATCH may be used.</t>
  </si>
  <si>
    <t>SumProduct</t>
  </si>
  <si>
    <t>Balance Sheet Summary</t>
  </si>
  <si>
    <t>Net Assets</t>
  </si>
  <si>
    <t>Total Equity</t>
  </si>
  <si>
    <t>Balance Check:</t>
  </si>
  <si>
    <t>Error Message:</t>
  </si>
  <si>
    <t>Error Reporting Options</t>
  </si>
  <si>
    <t>INDEX MATCH</t>
  </si>
  <si>
    <t>LOOKUP</t>
  </si>
  <si>
    <t>HLOOKUP</t>
  </si>
  <si>
    <t>INDEX Assumptions</t>
  </si>
  <si>
    <t>Row</t>
  </si>
  <si>
    <t>Column</t>
  </si>
  <si>
    <t>INDEX</t>
  </si>
  <si>
    <t>Lookup Array</t>
  </si>
  <si>
    <t>a</t>
  </si>
  <si>
    <t>b</t>
  </si>
  <si>
    <t>c</t>
  </si>
  <si>
    <t>d</t>
  </si>
  <si>
    <t>e</t>
  </si>
  <si>
    <t>f</t>
  </si>
  <si>
    <t>Lookup Value</t>
  </si>
  <si>
    <t>Match Type</t>
  </si>
  <si>
    <t>MATCH</t>
  </si>
  <si>
    <t>Balance Sheet Solution FO</t>
  </si>
  <si>
    <t>MATCH Example BA</t>
  </si>
  <si>
    <t>Two Dimensional INDEX Example</t>
  </si>
  <si>
    <t>MATCH Example</t>
  </si>
  <si>
    <t xml:space="preserve">M1 </t>
  </si>
  <si>
    <t xml:space="preserve">M2 </t>
  </si>
  <si>
    <t xml:space="preserve">M3 </t>
  </si>
  <si>
    <t xml:space="preserve">M4 </t>
  </si>
  <si>
    <t xml:space="preserve">M5 </t>
  </si>
  <si>
    <t xml:space="preserve">M6 </t>
  </si>
  <si>
    <t xml:space="preserve">M7 </t>
  </si>
  <si>
    <t xml:space="preserve">M8 </t>
  </si>
  <si>
    <t xml:space="preserve">M9 </t>
  </si>
  <si>
    <t xml:space="preserve">M10 </t>
  </si>
  <si>
    <t xml:space="preserve">M11 </t>
  </si>
  <si>
    <t xml:space="preserve">M12 </t>
  </si>
  <si>
    <t>Two Dim INDEX Example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</si>
</sst>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5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ý&quot;;&quot;ý&quot;;&quot;þ&quot;"/>
    <numFmt numFmtId="165" formatCode="#,##0&quot;.&quot;"/>
    <numFmt numFmtId="166" formatCode="0.E+00"/>
    <numFmt numFmtId="167" formatCode="[$-C09]dd\-mmm\-yy;@"/>
    <numFmt numFmtId="168" formatCode=";;;"/>
    <numFmt numFmtId="169" formatCode="_(#,##0_);[Red]\(#,##0\);_(\-_);"/>
    <numFmt numFmtId="170" formatCode="_(&quot;$&quot;#,##0.0_);\(&quot;$&quot;#,##0.0\);_(&quot;-&quot;_)"/>
    <numFmt numFmtId="171" formatCode="_(#,##0.0_);\(#,##0.0\);_(&quot;-&quot;_)"/>
    <numFmt numFmtId="172" formatCode="&quot;Row &quot;###0"/>
    <numFmt numFmtId="173" formatCode="#,##0."/>
    <numFmt numFmtId="174" formatCode="_(#,##0_);\(#,##0\);_(\-_)"/>
    <numFmt numFmtId="175" formatCode="_(#,##0.00_);\(#,##0.00\);_(\-_._0_0_)"/>
    <numFmt numFmtId="176" formatCode="&quot;$&quot;* _(#,##0.00_);&quot;$&quot;* \(#,##0.00\);&quot;$&quot;* _(\-_._0_0_)"/>
    <numFmt numFmtId="177" formatCode="&quot;$&quot;* _(#,##0_);&quot;$&quot;* \(#,##0\);&quot;$&quot;* _(\-_)"/>
    <numFmt numFmtId="178" formatCode="[$-C09]dd\ mmm\ yy;@"/>
    <numFmt numFmtId="179" formatCode="mmm\ yy"/>
    <numFmt numFmtId="180" formatCode="[$-C09]d\ mmm\ yy;@"/>
    <numFmt numFmtId="181" formatCode="_(###0_);\(###0\);_(###0_)"/>
    <numFmt numFmtId="182" formatCode="_)d/m/yy_)"/>
    <numFmt numFmtId="183" formatCode="_-* #,##0.0_-;\-* #,##0.0_-;_-* &quot;-&quot;_-;_-@_-"/>
    <numFmt numFmtId="184" formatCode="_(#,##0_);\(#,##0\);_(&quot;-&quot;_)"/>
  </numFmts>
  <fonts count="38" x14ac:knownFonts="1"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Wingdings"/>
      <charset val="2"/>
    </font>
    <font>
      <i/>
      <sz val="11"/>
      <color theme="0" tint="-0.34998626667073579"/>
      <name val="Calibri"/>
      <family val="2"/>
      <scheme val="minor"/>
    </font>
    <font>
      <b/>
      <u/>
      <sz val="8"/>
      <color indexed="56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i/>
      <sz val="11"/>
      <color theme="0" tint="-0.499984740745262"/>
      <name val="Calibri"/>
      <family val="2"/>
      <scheme val="minor"/>
    </font>
    <font>
      <sz val="8"/>
      <name val="Arial"/>
      <family val="2"/>
    </font>
    <font>
      <sz val="10"/>
      <color theme="1"/>
      <name val="Calibri"/>
      <family val="2"/>
      <scheme val="minor"/>
    </font>
    <font>
      <b/>
      <sz val="10"/>
      <color theme="8" tint="-0.499984740745262"/>
      <name val="Calibri"/>
      <family val="2"/>
      <scheme val="minor"/>
    </font>
    <font>
      <sz val="10"/>
      <color theme="8" tint="-0.499984740745262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b/>
      <sz val="16"/>
      <color theme="8" tint="-0.499984740745262"/>
      <name val="Arial"/>
      <family val="2"/>
    </font>
    <font>
      <sz val="14"/>
      <color theme="8" tint="-0.499984740745262"/>
      <name val="Arial"/>
      <family val="2"/>
    </font>
    <font>
      <b/>
      <sz val="12"/>
      <color theme="0"/>
      <name val="Arial"/>
      <family val="2"/>
    </font>
    <font>
      <b/>
      <sz val="13"/>
      <color theme="8" tint="-0.499984740745262"/>
      <name val="Arial"/>
      <family val="2"/>
    </font>
    <font>
      <b/>
      <sz val="11"/>
      <color theme="1"/>
      <name val="Arial"/>
      <family val="2"/>
    </font>
    <font>
      <b/>
      <sz val="11"/>
      <color theme="3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sz val="18"/>
      <color theme="3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8" tint="-0.499984740745262"/>
      <name val="Arial"/>
      <family val="2"/>
    </font>
    <font>
      <sz val="9"/>
      <color theme="0" tint="-0.499984740745262"/>
      <name val="Arial"/>
      <family val="2"/>
    </font>
    <font>
      <b/>
      <u/>
      <sz val="9"/>
      <color theme="1"/>
      <name val="Arial"/>
      <family val="2"/>
    </font>
    <font>
      <sz val="9"/>
      <name val="Arial"/>
      <family val="2"/>
    </font>
    <font>
      <i/>
      <sz val="9"/>
      <color theme="8" tint="-0.499984740745262"/>
      <name val="Arial"/>
      <family val="2"/>
    </font>
    <font>
      <sz val="9"/>
      <color theme="8" tint="0.39988402966399123"/>
      <name val="Arial"/>
      <family val="2"/>
    </font>
    <font>
      <sz val="9"/>
      <color rgb="FFFF0000"/>
      <name val="Arial"/>
      <family val="2"/>
    </font>
    <font>
      <i/>
      <sz val="8"/>
      <color rgb="FFFF0000"/>
      <name val="Arial"/>
      <family val="2"/>
    </font>
    <font>
      <b/>
      <sz val="8"/>
      <name val="Arial"/>
      <family val="2"/>
    </font>
    <font>
      <b/>
      <sz val="8"/>
      <color indexed="59"/>
      <name val="Arial"/>
      <family val="2"/>
    </font>
    <font>
      <b/>
      <sz val="9"/>
      <name val="Arial"/>
      <family val="2"/>
    </font>
    <font>
      <b/>
      <sz val="8"/>
      <color indexed="59"/>
      <name val="Symbol"/>
      <family val="1"/>
      <charset val="2"/>
    </font>
    <font>
      <i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99"/>
        <bgColor indexed="64"/>
      </patternFill>
    </fill>
    <fill>
      <patternFill patternType="gray125">
        <fgColor theme="8" tint="-0.499984740745262"/>
        <bgColor theme="8" tint="0.5999633777886288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CC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64"/>
      </right>
      <top/>
      <bottom/>
      <diagonal/>
    </border>
  </borders>
  <cellStyleXfs count="49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 applyNumberFormat="0" applyFill="0" applyBorder="0" applyProtection="0"/>
    <xf numFmtId="0" fontId="27" fillId="0" borderId="0" applyNumberFormat="0" applyFill="0" applyBorder="0">
      <alignment horizontal="left"/>
      <protection locked="0"/>
    </xf>
    <xf numFmtId="0" fontId="15" fillId="0" borderId="0" applyNumberFormat="0" applyFill="0" applyBorder="0" applyProtection="0"/>
    <xf numFmtId="0" fontId="16" fillId="3" borderId="1" applyNumberFormat="0" applyProtection="0"/>
    <xf numFmtId="0" fontId="17" fillId="0" borderId="0" applyNumberFormat="0" applyFill="0" applyAlignment="0" applyProtection="0"/>
    <xf numFmtId="0" fontId="18" fillId="0" borderId="0" applyNumberFormat="0" applyFill="0" applyAlignment="0" applyProtection="0"/>
    <xf numFmtId="0" fontId="26" fillId="0" borderId="3" applyNumberFormat="0" applyAlignment="0">
      <alignment horizontal="center"/>
    </xf>
    <xf numFmtId="0" fontId="25" fillId="4" borderId="7" applyNumberFormat="0" applyAlignment="0">
      <protection locked="0"/>
    </xf>
    <xf numFmtId="0" fontId="3" fillId="0" borderId="0" applyNumberFormat="0" applyFill="0" applyBorder="0"/>
    <xf numFmtId="180" fontId="23" fillId="0" borderId="0" applyFill="0" applyBorder="0" applyProtection="0">
      <alignment horizontal="center"/>
    </xf>
    <xf numFmtId="179" fontId="24" fillId="0" borderId="0" applyFill="0" applyBorder="0" applyProtection="0">
      <alignment horizontal="center"/>
    </xf>
    <xf numFmtId="168" fontId="1" fillId="5" borderId="7" applyAlignment="0"/>
    <xf numFmtId="164" fontId="2" fillId="2" borderId="2">
      <alignment horizontal="center"/>
      <protection locked="0"/>
    </xf>
    <xf numFmtId="0" fontId="4" fillId="0" borderId="0" applyFill="0" applyBorder="0">
      <alignment horizontal="left" vertical="center"/>
      <protection locked="0"/>
    </xf>
    <xf numFmtId="41" fontId="28" fillId="6" borderId="8" applyNumberFormat="0" applyAlignment="0"/>
    <xf numFmtId="41" fontId="1" fillId="0" borderId="9" applyNumberFormat="0" applyFont="0" applyFill="0" applyAlignment="0"/>
    <xf numFmtId="169" fontId="1" fillId="0" borderId="10" applyNumberFormat="0" applyFont="0" applyFill="0" applyAlignment="0" applyProtection="0"/>
    <xf numFmtId="0" fontId="6" fillId="0" borderId="0"/>
    <xf numFmtId="0" fontId="32" fillId="0" borderId="11" applyNumberFormat="0" applyFill="0" applyBorder="0"/>
    <xf numFmtId="169" fontId="1" fillId="0" borderId="0" applyFont="0" applyFill="0" applyBorder="0" applyAlignment="0" applyProtection="0"/>
    <xf numFmtId="0" fontId="26" fillId="7" borderId="2" applyNumberFormat="0" applyAlignment="0" applyProtection="0"/>
    <xf numFmtId="0" fontId="7" fillId="0" borderId="0" applyNumberFormat="0" applyFill="0" applyBorder="0" applyAlignment="0" applyProtection="0"/>
    <xf numFmtId="170" fontId="8" fillId="0" borderId="0" applyFill="0" applyBorder="0">
      <alignment horizontal="right" vertical="center"/>
    </xf>
    <xf numFmtId="171" fontId="8" fillId="0" borderId="0" applyFill="0" applyBorder="0">
      <alignment horizontal="right" vertical="center"/>
    </xf>
    <xf numFmtId="172" fontId="29" fillId="7" borderId="7">
      <alignment horizontal="center"/>
    </xf>
    <xf numFmtId="41" fontId="5" fillId="8" borderId="8" applyFont="0" applyAlignment="0"/>
    <xf numFmtId="0" fontId="13" fillId="10" borderId="0" applyNumberFormat="0">
      <alignment horizontal="center"/>
    </xf>
    <xf numFmtId="0" fontId="30" fillId="0" borderId="0" applyNumberFormat="0" applyFill="0" applyBorder="0" applyProtection="0"/>
    <xf numFmtId="0" fontId="31" fillId="9" borderId="12" applyNumberFormat="0" applyAlignment="0">
      <protection locked="0"/>
    </xf>
    <xf numFmtId="0" fontId="22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13" applyNumberFormat="0" applyFill="0" applyAlignment="0" applyProtection="0"/>
    <xf numFmtId="0" fontId="19" fillId="0" borderId="14" applyNumberFormat="0" applyFill="0" applyAlignment="0" applyProtection="0"/>
    <xf numFmtId="0" fontId="18" fillId="0" borderId="15" applyNumberFormat="0" applyFill="0" applyAlignment="0" applyProtection="0"/>
    <xf numFmtId="173" fontId="16" fillId="3" borderId="1"/>
    <xf numFmtId="0" fontId="23" fillId="11" borderId="16" applyNumberFormat="0" applyFont="0" applyAlignment="0" applyProtection="0"/>
    <xf numFmtId="0" fontId="33" fillId="0" borderId="0" applyFill="0" applyBorder="0">
      <alignment vertical="center"/>
    </xf>
    <xf numFmtId="181" fontId="8" fillId="0" borderId="0" applyFill="0" applyBorder="0">
      <alignment horizontal="right" vertical="center"/>
    </xf>
    <xf numFmtId="182" fontId="8" fillId="0" borderId="0" applyFill="0" applyBorder="0">
      <alignment horizontal="right" vertical="center"/>
    </xf>
    <xf numFmtId="171" fontId="8" fillId="0" borderId="19">
      <alignment horizontal="right" vertical="center"/>
      <protection locked="0"/>
    </xf>
    <xf numFmtId="171" fontId="8" fillId="0" borderId="19">
      <alignment horizontal="center" vertical="center"/>
      <protection locked="0"/>
    </xf>
    <xf numFmtId="0" fontId="8" fillId="0" borderId="19">
      <alignment vertical="center"/>
      <protection locked="0"/>
    </xf>
  </cellStyleXfs>
  <cellXfs count="97">
    <xf numFmtId="0" fontId="0" fillId="0" borderId="0" xfId="0"/>
    <xf numFmtId="164" fontId="2" fillId="2" borderId="2" xfId="0" applyNumberFormat="1" applyFont="1" applyFill="1" applyBorder="1" applyAlignment="1" applyProtection="1">
      <alignment horizontal="center"/>
      <protection locked="0"/>
    </xf>
    <xf numFmtId="0" fontId="0" fillId="0" borderId="0" xfId="0"/>
    <xf numFmtId="0" fontId="16" fillId="3" borderId="1" xfId="10"/>
    <xf numFmtId="0" fontId="17" fillId="0" borderId="0" xfId="11" applyBorder="1"/>
    <xf numFmtId="0" fontId="18" fillId="0" borderId="0" xfId="12"/>
    <xf numFmtId="0" fontId="26" fillId="0" borderId="3" xfId="13" applyAlignment="1">
      <alignment horizontal="center"/>
    </xf>
    <xf numFmtId="166" fontId="26" fillId="0" borderId="3" xfId="13" applyNumberFormat="1" applyAlignment="1">
      <alignment horizontal="center"/>
    </xf>
    <xf numFmtId="0" fontId="9" fillId="0" borderId="0" xfId="0" applyFont="1"/>
    <xf numFmtId="0" fontId="10" fillId="0" borderId="0" xfId="12" applyFont="1" applyAlignment="1">
      <alignment horizontal="left" vertical="center"/>
    </xf>
    <xf numFmtId="0" fontId="11" fillId="0" borderId="0" xfId="0" applyFont="1"/>
    <xf numFmtId="0" fontId="11" fillId="0" borderId="0" xfId="6" applyFont="1" applyAlignment="1">
      <alignment horizontal="left" vertical="center"/>
    </xf>
    <xf numFmtId="0" fontId="27" fillId="0" borderId="0" xfId="8">
      <alignment horizontal="left"/>
      <protection locked="0"/>
    </xf>
    <xf numFmtId="0" fontId="27" fillId="0" borderId="0" xfId="8" applyAlignment="1">
      <alignment horizontal="right"/>
      <protection locked="0"/>
    </xf>
    <xf numFmtId="0" fontId="13" fillId="10" borderId="0" xfId="33">
      <alignment horizontal="center"/>
    </xf>
    <xf numFmtId="0" fontId="0" fillId="0" borderId="0" xfId="0" applyBorder="1"/>
    <xf numFmtId="0" fontId="14" fillId="0" borderId="0" xfId="7" applyBorder="1"/>
    <xf numFmtId="0" fontId="0" fillId="0" borderId="0" xfId="0" applyFont="1" applyBorder="1"/>
    <xf numFmtId="0" fontId="12" fillId="0" borderId="0" xfId="0" applyFont="1" applyBorder="1" applyAlignment="1">
      <alignment horizontal="left"/>
    </xf>
    <xf numFmtId="0" fontId="15" fillId="0" borderId="0" xfId="9" applyBorder="1"/>
    <xf numFmtId="0" fontId="0" fillId="0" borderId="0" xfId="0" applyBorder="1" applyAlignment="1">
      <alignment horizontal="left"/>
    </xf>
    <xf numFmtId="0" fontId="18" fillId="0" borderId="0" xfId="12" applyBorder="1"/>
    <xf numFmtId="0" fontId="19" fillId="0" borderId="0" xfId="6" applyBorder="1"/>
    <xf numFmtId="0" fontId="32" fillId="0" borderId="0" xfId="25" applyBorder="1"/>
    <xf numFmtId="0" fontId="13" fillId="10" borderId="0" xfId="33" applyBorder="1">
      <alignment horizontal="center"/>
    </xf>
    <xf numFmtId="0" fontId="25" fillId="4" borderId="7" xfId="14">
      <protection locked="0"/>
    </xf>
    <xf numFmtId="0" fontId="12" fillId="0" borderId="0" xfId="0" applyFont="1" applyBorder="1"/>
    <xf numFmtId="0" fontId="26" fillId="0" borderId="3" xfId="13" applyAlignment="1"/>
    <xf numFmtId="168" fontId="1" fillId="5" borderId="7" xfId="18"/>
    <xf numFmtId="164" fontId="2" fillId="2" borderId="2" xfId="19">
      <alignment horizontal="center"/>
      <protection locked="0"/>
    </xf>
    <xf numFmtId="0" fontId="28" fillId="6" borderId="8" xfId="21" applyNumberFormat="1"/>
    <xf numFmtId="0" fontId="0" fillId="0" borderId="9" xfId="22" applyNumberFormat="1" applyFont="1"/>
    <xf numFmtId="0" fontId="0" fillId="0" borderId="10" xfId="23" applyNumberFormat="1" applyFont="1"/>
    <xf numFmtId="0" fontId="26" fillId="7" borderId="2" xfId="27"/>
    <xf numFmtId="0" fontId="7" fillId="0" borderId="0" xfId="28"/>
    <xf numFmtId="172" fontId="29" fillId="7" borderId="7" xfId="31">
      <alignment horizontal="center"/>
    </xf>
    <xf numFmtId="41" fontId="0" fillId="8" borderId="8" xfId="32" applyFont="1"/>
    <xf numFmtId="0" fontId="30" fillId="0" borderId="0" xfId="34"/>
    <xf numFmtId="0" fontId="31" fillId="9" borderId="12" xfId="35">
      <protection locked="0"/>
    </xf>
    <xf numFmtId="41" fontId="0" fillId="0" borderId="0" xfId="2" applyFont="1"/>
    <xf numFmtId="169" fontId="0" fillId="0" borderId="0" xfId="26" applyFont="1"/>
    <xf numFmtId="9" fontId="0" fillId="0" borderId="0" xfId="5" applyFont="1"/>
    <xf numFmtId="0" fontId="0" fillId="0" borderId="0" xfId="0"/>
    <xf numFmtId="180" fontId="23" fillId="0" borderId="0" xfId="16">
      <alignment horizontal="center"/>
    </xf>
    <xf numFmtId="179" fontId="24" fillId="0" borderId="0" xfId="17">
      <alignment horizontal="center"/>
    </xf>
    <xf numFmtId="0" fontId="3" fillId="0" borderId="0" xfId="15"/>
    <xf numFmtId="164" fontId="16" fillId="3" borderId="1" xfId="10" applyNumberFormat="1" applyProtection="1">
      <protection locked="0"/>
    </xf>
    <xf numFmtId="165" fontId="16" fillId="3" borderId="1" xfId="10" applyNumberFormat="1"/>
    <xf numFmtId="0" fontId="0" fillId="0" borderId="0" xfId="0" applyBorder="1"/>
    <xf numFmtId="0" fontId="14" fillId="0" borderId="0" xfId="7"/>
    <xf numFmtId="0" fontId="15" fillId="0" borderId="0" xfId="9"/>
    <xf numFmtId="173" fontId="16" fillId="3" borderId="1" xfId="41"/>
    <xf numFmtId="41" fontId="25" fillId="4" borderId="7" xfId="14" applyNumberFormat="1">
      <protection locked="0"/>
    </xf>
    <xf numFmtId="174" fontId="0" fillId="0" borderId="0" xfId="2" applyNumberFormat="1" applyFont="1"/>
    <xf numFmtId="175" fontId="0" fillId="0" borderId="0" xfId="1" applyNumberFormat="1" applyFont="1"/>
    <xf numFmtId="176" fontId="0" fillId="0" borderId="0" xfId="3" applyNumberFormat="1" applyFont="1"/>
    <xf numFmtId="177" fontId="0" fillId="0" borderId="0" xfId="4" applyNumberFormat="1" applyFont="1"/>
    <xf numFmtId="178" fontId="23" fillId="0" borderId="0" xfId="16" applyNumberFormat="1" applyBorder="1">
      <alignment horizontal="center"/>
    </xf>
    <xf numFmtId="179" fontId="24" fillId="0" borderId="0" xfId="17" applyNumberFormat="1" applyBorder="1">
      <alignment horizontal="center"/>
    </xf>
    <xf numFmtId="167" fontId="0" fillId="0" borderId="0" xfId="0" applyNumberFormat="1"/>
    <xf numFmtId="178" fontId="26" fillId="0" borderId="3" xfId="13" applyNumberFormat="1">
      <alignment horizontal="center"/>
    </xf>
    <xf numFmtId="41" fontId="26" fillId="0" borderId="3" xfId="2" applyFont="1" applyBorder="1" applyAlignment="1"/>
    <xf numFmtId="0" fontId="27" fillId="0" borderId="0" xfId="8" applyAlignment="1">
      <protection locked="0"/>
    </xf>
    <xf numFmtId="0" fontId="27" fillId="0" borderId="0" xfId="8">
      <alignment horizontal="left"/>
      <protection locked="0"/>
    </xf>
    <xf numFmtId="0" fontId="13" fillId="10" borderId="0" xfId="33">
      <alignment horizontal="center"/>
    </xf>
    <xf numFmtId="0" fontId="0" fillId="0" borderId="0" xfId="0"/>
    <xf numFmtId="0" fontId="27" fillId="0" borderId="0" xfId="8">
      <alignment horizontal="left"/>
      <protection locked="0"/>
    </xf>
    <xf numFmtId="0" fontId="24" fillId="0" borderId="0" xfId="0" applyFont="1"/>
    <xf numFmtId="0" fontId="24" fillId="0" borderId="0" xfId="0" applyFont="1" applyAlignment="1">
      <alignment horizontal="right"/>
    </xf>
    <xf numFmtId="0" fontId="0" fillId="11" borderId="16" xfId="42" applyFont="1"/>
    <xf numFmtId="0" fontId="35" fillId="11" borderId="16" xfId="42" applyFont="1" applyAlignment="1">
      <alignment vertical="center"/>
    </xf>
    <xf numFmtId="0" fontId="0" fillId="11" borderId="17" xfId="42" applyFont="1" applyBorder="1"/>
    <xf numFmtId="0" fontId="36" fillId="0" borderId="0" xfId="0" applyFont="1" applyAlignment="1">
      <alignment horizontal="center"/>
    </xf>
    <xf numFmtId="183" fontId="0" fillId="0" borderId="0" xfId="2" applyNumberFormat="1" applyFont="1"/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25" fillId="4" borderId="7" xfId="14" applyAlignment="1">
      <alignment horizontal="center"/>
      <protection locked="0"/>
    </xf>
    <xf numFmtId="0" fontId="31" fillId="9" borderId="12" xfId="35" applyAlignment="1">
      <alignment horizontal="center"/>
      <protection locked="0"/>
    </xf>
    <xf numFmtId="0" fontId="0" fillId="0" borderId="0" xfId="0"/>
    <xf numFmtId="184" fontId="25" fillId="4" borderId="7" xfId="2" applyNumberFormat="1" applyFont="1" applyFill="1" applyBorder="1" applyAlignment="1" applyProtection="1">
      <alignment horizontal="center"/>
      <protection locked="0"/>
    </xf>
    <xf numFmtId="41" fontId="37" fillId="8" borderId="20" xfId="32" applyFont="1" applyBorder="1" applyAlignment="1">
      <alignment horizontal="center"/>
    </xf>
    <xf numFmtId="0" fontId="37" fillId="0" borderId="0" xfId="0" applyFont="1"/>
    <xf numFmtId="17" fontId="24" fillId="0" borderId="0" xfId="0" applyNumberFormat="1" applyFont="1" applyAlignment="1">
      <alignment horizontal="right"/>
    </xf>
    <xf numFmtId="17" fontId="0" fillId="0" borderId="0" xfId="0" applyNumberFormat="1" applyAlignment="1">
      <alignment horizontal="center"/>
    </xf>
    <xf numFmtId="0" fontId="27" fillId="0" borderId="0" xfId="8">
      <alignment horizontal="left"/>
      <protection locked="0"/>
    </xf>
    <xf numFmtId="0" fontId="11" fillId="0" borderId="0" xfId="6" applyFont="1" applyAlignment="1">
      <alignment horizontal="left" vertical="center"/>
    </xf>
    <xf numFmtId="0" fontId="27" fillId="0" borderId="0" xfId="8">
      <alignment horizontal="left"/>
      <protection locked="0"/>
    </xf>
    <xf numFmtId="0" fontId="0" fillId="0" borderId="0" xfId="0"/>
    <xf numFmtId="0" fontId="0" fillId="0" borderId="0" xfId="0" applyBorder="1"/>
    <xf numFmtId="0" fontId="13" fillId="10" borderId="0" xfId="33">
      <alignment horizontal="center"/>
    </xf>
    <xf numFmtId="0" fontId="13" fillId="10" borderId="0" xfId="33" applyBorder="1">
      <alignment horizontal="center"/>
    </xf>
    <xf numFmtId="0" fontId="26" fillId="0" borderId="4" xfId="13" applyBorder="1" applyAlignment="1">
      <alignment horizontal="left"/>
    </xf>
    <xf numFmtId="0" fontId="26" fillId="0" borderId="5" xfId="13" applyBorder="1" applyAlignment="1">
      <alignment horizontal="left"/>
    </xf>
    <xf numFmtId="0" fontId="26" fillId="0" borderId="6" xfId="13" applyBorder="1" applyAlignment="1">
      <alignment horizontal="left"/>
    </xf>
    <xf numFmtId="0" fontId="25" fillId="4" borderId="7" xfId="14" applyAlignment="1">
      <alignment horizontal="left"/>
      <protection locked="0"/>
    </xf>
    <xf numFmtId="0" fontId="34" fillId="11" borderId="18" xfId="42" applyFont="1" applyBorder="1" applyAlignment="1">
      <alignment vertical="center"/>
    </xf>
    <xf numFmtId="0" fontId="34" fillId="11" borderId="16" xfId="42" applyFont="1" applyAlignment="1">
      <alignment vertical="center"/>
    </xf>
  </cellXfs>
  <cellStyles count="49">
    <cellStyle name="Accounts Ref" xfId="15" xr:uid="{00000000-0005-0000-0000-000000000000}"/>
    <cellStyle name="Assumption" xfId="14" xr:uid="{00000000-0005-0000-0000-000001000000}"/>
    <cellStyle name="Assumptions Center Number" xfId="47" xr:uid="{73A2033E-770D-4ABA-9B0B-DD290D9D9590}"/>
    <cellStyle name="Assumptions Heading" xfId="48" xr:uid="{0A7E5CA5-0875-4605-ACBA-BABA599B7C89}"/>
    <cellStyle name="Assumptions Right Number" xfId="46" xr:uid="{13960D78-714D-41ED-8707-828A86067320}"/>
    <cellStyle name="Comma" xfId="1" builtinId="3"/>
    <cellStyle name="Comma [0]" xfId="2" builtinId="6"/>
    <cellStyle name="Constraint" xfId="13" xr:uid="{00000000-0005-0000-0000-000004000000}"/>
    <cellStyle name="Currency" xfId="3" builtinId="4"/>
    <cellStyle name="Currency [0]" xfId="4" builtinId="7"/>
    <cellStyle name="Date" xfId="16" xr:uid="{00000000-0005-0000-0000-000007000000}"/>
    <cellStyle name="Date Heading" xfId="17" xr:uid="{00000000-0005-0000-0000-000008000000}"/>
    <cellStyle name="Empty" xfId="18" xr:uid="{00000000-0005-0000-0000-000009000000}"/>
    <cellStyle name="Error_Checks" xfId="19" xr:uid="{00000000-0005-0000-0000-00000A000000}"/>
    <cellStyle name="Heading 1" xfId="37" builtinId="16" customBuiltin="1"/>
    <cellStyle name="Heading 1 Number" xfId="41" xr:uid="{00000000-0005-0000-0000-00000C000000}"/>
    <cellStyle name="Heading 1 Text" xfId="10" xr:uid="{00000000-0005-0000-0000-00000D000000}"/>
    <cellStyle name="Heading 2" xfId="38" builtinId="17" customBuiltin="1"/>
    <cellStyle name="Heading 2 Text" xfId="11" xr:uid="{00000000-0005-0000-0000-00000F000000}"/>
    <cellStyle name="Heading 3" xfId="39" builtinId="18" customBuiltin="1"/>
    <cellStyle name="Heading 3 Text" xfId="12" xr:uid="{00000000-0005-0000-0000-000011000000}"/>
    <cellStyle name="Heading 4" xfId="6" builtinId="19" customBuiltin="1"/>
    <cellStyle name="Hyperlink" xfId="8" builtinId="8" customBuiltin="1"/>
    <cellStyle name="Hyperlink Text" xfId="20" xr:uid="{00000000-0005-0000-0000-000014000000}"/>
    <cellStyle name="Internal Ref" xfId="21" xr:uid="{00000000-0005-0000-0000-000015000000}"/>
    <cellStyle name="Line Calc" xfId="22" xr:uid="{00000000-0005-0000-0000-000016000000}"/>
    <cellStyle name="Line Total" xfId="23" xr:uid="{00000000-0005-0000-0000-000017000000}"/>
    <cellStyle name="Model Name" xfId="9" xr:uid="{00000000-0005-0000-0000-000018000000}"/>
    <cellStyle name="Normal" xfId="0" builtinId="0" customBuiltin="1"/>
    <cellStyle name="Normal 2" xfId="24" xr:uid="{00000000-0005-0000-0000-00001A000000}"/>
    <cellStyle name="Note" xfId="42" builtinId="10"/>
    <cellStyle name="Notes" xfId="25" xr:uid="{00000000-0005-0000-0000-00001B000000}"/>
    <cellStyle name="Numbers 0" xfId="26" xr:uid="{00000000-0005-0000-0000-00001C000000}"/>
    <cellStyle name="Parameter" xfId="27" xr:uid="{00000000-0005-0000-0000-00001D000000}"/>
    <cellStyle name="Percent" xfId="5" builtinId="5"/>
    <cellStyle name="Period Title" xfId="43" xr:uid="{17F9FA1A-D131-4E63-AD38-B491124AB7DD}"/>
    <cellStyle name="Range Name Description" xfId="28" xr:uid="{00000000-0005-0000-0000-00001F000000}"/>
    <cellStyle name="Right Currency" xfId="29" xr:uid="{00000000-0005-0000-0000-000020000000}"/>
    <cellStyle name="Right Date" xfId="45" xr:uid="{EC7A9FCD-ABEE-41A7-A990-0AC5263DE6BC}"/>
    <cellStyle name="Right Number" xfId="30" xr:uid="{00000000-0005-0000-0000-000021000000}"/>
    <cellStyle name="Right Year" xfId="44" xr:uid="{6AA665B1-575E-414E-9C69-380EE2F1F87A}"/>
    <cellStyle name="Row Ref" xfId="31" xr:uid="{00000000-0005-0000-0000-000022000000}"/>
    <cellStyle name="Row_Summary" xfId="32" xr:uid="{00000000-0005-0000-0000-000023000000}"/>
    <cellStyle name="Sheet Title" xfId="7" xr:uid="{00000000-0005-0000-0000-000024000000}"/>
    <cellStyle name="Table_Heading" xfId="33" xr:uid="{00000000-0005-0000-0000-000025000000}"/>
    <cellStyle name="Title" xfId="36" builtinId="15" customBuiltin="1"/>
    <cellStyle name="Total" xfId="40" builtinId="25" customBuiltin="1"/>
    <cellStyle name="Units" xfId="34" xr:uid="{00000000-0005-0000-0000-000028000000}"/>
    <cellStyle name="WIP" xfId="35" xr:uid="{00000000-0005-0000-0000-000029000000}"/>
  </cellStyles>
  <dxfs count="9">
    <dxf>
      <font>
        <b/>
        <i val="0"/>
        <condense val="0"/>
        <extend val="0"/>
        <color indexed="63"/>
      </font>
      <fill>
        <patternFill>
          <bgColor theme="3" tint="0.39994506668294322"/>
        </patternFill>
      </fill>
    </dxf>
    <dxf>
      <font>
        <condense val="0"/>
        <extend val="0"/>
        <color indexed="63"/>
      </font>
      <fill>
        <patternFill>
          <bgColor theme="3" tint="0.79998168889431442"/>
        </patternFill>
      </fill>
    </dxf>
    <dxf>
      <font>
        <b/>
        <i val="0"/>
        <color theme="4" tint="-0.24994659260841701"/>
        <name val="Cambria"/>
        <family val="1"/>
        <scheme val="none"/>
      </font>
      <fill>
        <patternFill>
          <bgColor theme="3" tint="0.39994506668294322"/>
        </patternFill>
      </fill>
      <border>
        <left style="thin">
          <color indexed="63"/>
        </left>
        <right style="thin">
          <color indexed="63"/>
        </right>
        <top style="thin">
          <color indexed="63"/>
        </top>
        <bottom style="thin">
          <color indexed="63"/>
        </bottom>
      </border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8" tint="0.59996337778862885"/>
        </patternFill>
      </fill>
    </dxf>
    <dxf>
      <fill>
        <patternFill>
          <bgColor theme="8" tint="0.79998168889431442"/>
        </patternFill>
      </fill>
    </dxf>
    <dxf>
      <font>
        <b/>
        <i val="0"/>
      </font>
      <fill>
        <patternFill>
          <bgColor theme="1" tint="0.499984740745262"/>
        </patternFill>
      </fill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Table Style 1" pivot="0" count="3" xr9:uid="{00000000-0011-0000-FFFF-FFFF00000000}">
      <tableStyleElement type="headerRow" dxfId="8"/>
      <tableStyleElement type="firstRowStripe" dxfId="7"/>
      <tableStyleElement type="secondRowStripe" dxfId="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</xdr:row>
      <xdr:rowOff>168378</xdr:rowOff>
    </xdr:from>
    <xdr:to>
      <xdr:col>6</xdr:col>
      <xdr:colOff>334433</xdr:colOff>
      <xdr:row>11</xdr:row>
      <xdr:rowOff>117475</xdr:rowOff>
    </xdr:to>
    <xdr:pic>
      <xdr:nvPicPr>
        <xdr:cNvPr id="2" name="Picture 1" descr="SP Logo 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667" y="1533628"/>
          <a:ext cx="2048933" cy="7841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sumproduct.com/" TargetMode="External"/><Relationship Id="rId1" Type="http://schemas.openxmlformats.org/officeDocument/2006/relationships/hyperlink" Target="mailto:liam.bastick@sumproduct.com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3:S22"/>
  <sheetViews>
    <sheetView showGridLines="0" tabSelected="1" zoomScaleNormal="100" workbookViewId="0"/>
  </sheetViews>
  <sheetFormatPr defaultRowHeight="12" x14ac:dyDescent="0.2"/>
  <cols>
    <col min="3" max="4" width="3.7109375" customWidth="1"/>
  </cols>
  <sheetData>
    <row r="3" spans="1:19" x14ac:dyDescent="0.2">
      <c r="A3" s="84" t="s">
        <v>1</v>
      </c>
    </row>
    <row r="5" spans="1:19" ht="20.25" x14ac:dyDescent="0.3">
      <c r="C5" s="49" t="str">
        <f>Client_Name</f>
        <v>SumProduct</v>
      </c>
      <c r="D5" s="8"/>
      <c r="E5" s="8"/>
      <c r="F5" s="8"/>
      <c r="G5" s="8"/>
      <c r="H5" s="8"/>
      <c r="I5" s="8"/>
      <c r="J5" s="8"/>
    </row>
    <row r="6" spans="1:19" ht="18" x14ac:dyDescent="0.25">
      <c r="C6" s="50" t="str">
        <f ca="1">Model_Name</f>
        <v>Chapter 2.5 - SP INDEX MATCH Examples NEW.xlsm</v>
      </c>
      <c r="D6" s="8"/>
      <c r="E6" s="8"/>
      <c r="F6" s="8"/>
      <c r="G6" s="8"/>
      <c r="H6" s="8"/>
      <c r="I6" s="8"/>
      <c r="J6" s="8"/>
    </row>
    <row r="7" spans="1:19" ht="12.75" x14ac:dyDescent="0.2">
      <c r="C7" s="8"/>
      <c r="D7" s="8"/>
      <c r="E7" s="8"/>
      <c r="F7" s="8"/>
      <c r="G7" s="8"/>
      <c r="H7" s="8"/>
      <c r="I7" s="8"/>
      <c r="J7" s="8"/>
    </row>
    <row r="8" spans="1:19" ht="12.75" x14ac:dyDescent="0.2">
      <c r="C8" s="8"/>
      <c r="D8" s="8"/>
      <c r="E8" s="8"/>
      <c r="F8" s="8"/>
      <c r="G8" s="8"/>
      <c r="H8" s="8"/>
      <c r="I8" s="8"/>
      <c r="J8" s="8"/>
    </row>
    <row r="9" spans="1:19" ht="12.75" x14ac:dyDescent="0.2">
      <c r="C9" s="8"/>
      <c r="D9" s="8"/>
      <c r="E9" s="8"/>
      <c r="F9" s="8"/>
      <c r="G9" s="8"/>
      <c r="H9" s="8"/>
      <c r="I9" s="8"/>
      <c r="J9" s="8"/>
    </row>
    <row r="10" spans="1:19" ht="12.75" x14ac:dyDescent="0.2">
      <c r="C10" s="8"/>
      <c r="D10" s="8"/>
      <c r="E10" s="8"/>
      <c r="F10" s="8"/>
      <c r="G10" s="8"/>
      <c r="H10" s="8"/>
      <c r="I10" s="8"/>
      <c r="J10" s="8"/>
    </row>
    <row r="11" spans="1:19" ht="15" x14ac:dyDescent="0.25">
      <c r="C11" s="8"/>
      <c r="D11" s="8"/>
      <c r="E11" s="8"/>
      <c r="F11" s="8"/>
      <c r="G11" s="8"/>
      <c r="H11" s="8"/>
      <c r="I11" s="8"/>
      <c r="J11" s="8"/>
      <c r="S11" s="45"/>
    </row>
    <row r="12" spans="1:19" ht="12.75" x14ac:dyDescent="0.2">
      <c r="C12" s="8"/>
      <c r="D12" s="8"/>
      <c r="E12" s="8"/>
      <c r="F12" s="8"/>
      <c r="G12" s="8"/>
      <c r="H12" s="8"/>
      <c r="I12" s="8"/>
      <c r="J12" s="8"/>
    </row>
    <row r="13" spans="1:19" ht="12.75" x14ac:dyDescent="0.2">
      <c r="C13" s="8"/>
      <c r="D13" s="8"/>
      <c r="E13" s="8"/>
      <c r="F13" s="8"/>
      <c r="G13" s="8"/>
      <c r="H13" s="8"/>
      <c r="I13" s="8"/>
      <c r="J13" s="8"/>
    </row>
    <row r="14" spans="1:19" ht="12.75" x14ac:dyDescent="0.2">
      <c r="C14" s="9" t="s">
        <v>18</v>
      </c>
      <c r="D14" s="10"/>
      <c r="E14" s="8"/>
      <c r="F14" s="8"/>
      <c r="G14" s="8"/>
      <c r="H14" s="8"/>
      <c r="I14" s="8"/>
      <c r="J14" s="8"/>
    </row>
    <row r="15" spans="1:19" ht="12.75" x14ac:dyDescent="0.2">
      <c r="C15" s="10"/>
      <c r="D15" s="10"/>
      <c r="E15" s="8"/>
      <c r="F15" s="8"/>
      <c r="G15" s="8"/>
      <c r="H15" s="8"/>
      <c r="I15" s="8"/>
      <c r="J15" s="8"/>
    </row>
    <row r="16" spans="1:19" ht="12.75" x14ac:dyDescent="0.2">
      <c r="C16" s="9" t="s">
        <v>19</v>
      </c>
      <c r="D16" s="10"/>
      <c r="E16" s="8"/>
      <c r="F16" s="8"/>
      <c r="G16" s="8"/>
      <c r="H16" s="8"/>
      <c r="I16" s="8"/>
      <c r="J16" s="8"/>
    </row>
    <row r="17" spans="3:10" ht="12.75" x14ac:dyDescent="0.2">
      <c r="C17" s="85" t="s">
        <v>78</v>
      </c>
      <c r="D17" s="85"/>
      <c r="E17" s="85"/>
      <c r="F17" s="85"/>
      <c r="G17" s="85"/>
      <c r="H17" s="85"/>
      <c r="I17" s="85"/>
      <c r="J17" s="85"/>
    </row>
    <row r="18" spans="3:10" ht="12.75" x14ac:dyDescent="0.2">
      <c r="C18" s="85"/>
      <c r="D18" s="85"/>
      <c r="E18" s="85"/>
      <c r="F18" s="85"/>
      <c r="G18" s="85"/>
      <c r="H18" s="85"/>
      <c r="I18" s="85"/>
      <c r="J18" s="85"/>
    </row>
    <row r="19" spans="3:10" ht="12.75" x14ac:dyDescent="0.2">
      <c r="C19" s="11"/>
      <c r="D19" s="10"/>
      <c r="E19" s="8"/>
      <c r="F19" s="8"/>
      <c r="G19" s="8"/>
      <c r="H19" s="8"/>
      <c r="I19" s="8"/>
      <c r="J19" s="8"/>
    </row>
    <row r="20" spans="3:10" ht="12.75" x14ac:dyDescent="0.2">
      <c r="C20" s="11"/>
      <c r="D20" s="10"/>
      <c r="E20" s="8"/>
      <c r="F20" s="8"/>
      <c r="G20" s="8"/>
      <c r="H20" s="8"/>
      <c r="I20" s="8"/>
      <c r="J20" s="8"/>
    </row>
    <row r="21" spans="3:10" ht="12.75" x14ac:dyDescent="0.2">
      <c r="C21" s="11" t="s">
        <v>20</v>
      </c>
      <c r="D21" s="10"/>
      <c r="E21" s="8"/>
      <c r="F21" s="8"/>
      <c r="G21" s="86" t="s">
        <v>21</v>
      </c>
      <c r="H21" s="86"/>
      <c r="I21" s="86"/>
      <c r="J21" s="8"/>
    </row>
    <row r="22" spans="3:10" ht="12.75" x14ac:dyDescent="0.2">
      <c r="C22" s="11" t="s">
        <v>22</v>
      </c>
      <c r="D22" s="10"/>
      <c r="E22" s="8"/>
      <c r="F22" s="8"/>
      <c r="G22" s="86" t="s">
        <v>23</v>
      </c>
      <c r="H22" s="86"/>
      <c r="I22" s="86"/>
      <c r="J22" s="8"/>
    </row>
  </sheetData>
  <mergeCells count="4">
    <mergeCell ref="C17:J17"/>
    <mergeCell ref="C18:J18"/>
    <mergeCell ref="G21:I21"/>
    <mergeCell ref="G22:I22"/>
  </mergeCells>
  <hyperlinks>
    <hyperlink ref="G21" r:id="rId1" xr:uid="{00000000-0004-0000-0000-000000000000}"/>
    <hyperlink ref="G22" r:id="rId2" xr:uid="{00000000-0004-0000-0000-000001000000}"/>
    <hyperlink ref="A3" location="HL_Navigator" display="Navigator" xr:uid="{00000000-0004-0000-0000-000002000000}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X18"/>
  <sheetViews>
    <sheetView showGridLines="0" zoomScaleNormal="100" workbookViewId="0">
      <pane ySplit="4" topLeftCell="A5" activePane="bottomLeft" state="frozen"/>
      <selection activeCell="I45" sqref="I45"/>
      <selection pane="bottomLeft" activeCell="A5" sqref="A5"/>
    </sheetView>
  </sheetViews>
  <sheetFormatPr defaultRowHeight="12" x14ac:dyDescent="0.2"/>
  <cols>
    <col min="1" max="5" width="3.7109375" customWidth="1"/>
    <col min="6" max="6" width="17.7109375" customWidth="1"/>
  </cols>
  <sheetData>
    <row r="1" spans="1:24" ht="20.25" x14ac:dyDescent="0.3">
      <c r="A1" s="49" t="s">
        <v>1</v>
      </c>
      <c r="F1" s="13"/>
      <c r="G1" s="13"/>
    </row>
    <row r="2" spans="1:24" ht="18" x14ac:dyDescent="0.25">
      <c r="A2" s="50" t="str">
        <f ca="1">Model_Name</f>
        <v>Chapter 2.5 - SP INDEX MATCH Examples NEW.xlsm</v>
      </c>
    </row>
    <row r="3" spans="1:24" x14ac:dyDescent="0.2">
      <c r="A3" s="12" t="s">
        <v>1</v>
      </c>
      <c r="B3" s="12"/>
      <c r="C3" s="12"/>
      <c r="D3" s="12"/>
      <c r="E3" s="12"/>
    </row>
    <row r="4" spans="1:24" x14ac:dyDescent="0.2">
      <c r="E4" s="65"/>
      <c r="F4" s="65"/>
      <c r="G4" s="65"/>
    </row>
    <row r="6" spans="1:24" ht="16.5" thickBot="1" x14ac:dyDescent="0.3">
      <c r="B6" s="51">
        <v>1</v>
      </c>
      <c r="C6" s="51" t="s">
        <v>24</v>
      </c>
      <c r="D6" s="51"/>
      <c r="E6" s="51"/>
      <c r="F6" s="51"/>
      <c r="G6" s="51"/>
      <c r="H6" s="51"/>
      <c r="I6" s="51"/>
      <c r="J6" s="51"/>
      <c r="K6" s="51"/>
      <c r="L6" s="51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12.75" thickTop="1" x14ac:dyDescent="0.2"/>
    <row r="8" spans="1:24" x14ac:dyDescent="0.2">
      <c r="F8" s="84" t="s">
        <v>25</v>
      </c>
    </row>
    <row r="9" spans="1:24" x14ac:dyDescent="0.2">
      <c r="F9" s="84" t="s">
        <v>26</v>
      </c>
    </row>
    <row r="10" spans="1:24" x14ac:dyDescent="0.2">
      <c r="F10" s="84" t="s">
        <v>0</v>
      </c>
    </row>
    <row r="11" spans="1:24" x14ac:dyDescent="0.2">
      <c r="F11" s="84" t="s">
        <v>66</v>
      </c>
    </row>
    <row r="12" spans="1:24" x14ac:dyDescent="0.2">
      <c r="F12" s="84" t="s">
        <v>103</v>
      </c>
    </row>
    <row r="13" spans="1:24" x14ac:dyDescent="0.2">
      <c r="F13" s="84" t="s">
        <v>119</v>
      </c>
    </row>
    <row r="14" spans="1:24" x14ac:dyDescent="0.2">
      <c r="F14" s="84" t="s">
        <v>104</v>
      </c>
    </row>
    <row r="15" spans="1:24" x14ac:dyDescent="0.2">
      <c r="F15" s="66"/>
    </row>
    <row r="16" spans="1:24" x14ac:dyDescent="0.2">
      <c r="F16" s="66"/>
    </row>
    <row r="17" spans="6:6" x14ac:dyDescent="0.2">
      <c r="F17" s="66"/>
    </row>
    <row r="18" spans="6:6" x14ac:dyDescent="0.2">
      <c r="F18" s="66"/>
    </row>
  </sheetData>
  <hyperlinks>
    <hyperlink ref="A3:E3" location="HL_Navigator" tooltip="Go to Navigator (Table of Contents)" display="Navigator" xr:uid="{00000000-0004-0000-0100-000000000000}"/>
    <hyperlink ref="F8" location="HL_1" display="Cover" xr:uid="{5A75FD75-D6B4-4123-A7B6-ED5D363F0AC7}"/>
    <hyperlink ref="F9" location="HL_3" display="Style Guide" xr:uid="{97BCE2FF-BF1B-4838-9F72-4FF3C1AA0322}"/>
    <hyperlink ref="F10" location="HL_4" display="Model Parameters" xr:uid="{C223CB15-413E-498C-BFA3-1E1F0AFF18B1}"/>
    <hyperlink ref="F11" location="HL_5" display="Timing" xr:uid="{CE4A6FCC-04E7-4DA4-AB62-494F708F57FD}"/>
    <hyperlink ref="F12" location="HL_6" display="Balance Sheet Solution FO" xr:uid="{3098A737-4670-407B-9E29-073D17CB5035}"/>
    <hyperlink ref="F13" location="HL_7" display="Two Dim INDEX Example" xr:uid="{DABE6DA7-F04F-4A1C-9381-766A819E0CD4}"/>
    <hyperlink ref="F14" location="HL_8" display="MATCH Example BA" xr:uid="{75383143-AFF7-4872-B65C-CF2B32A6FFCD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outlinePr summaryBelow="0"/>
  </sheetPr>
  <dimension ref="A1:O81"/>
  <sheetViews>
    <sheetView showGridLines="0" zoomScaleNormal="100" workbookViewId="0">
      <pane ySplit="4" topLeftCell="A5" activePane="bottomLeft" state="frozen"/>
      <selection activeCell="I45" sqref="I45"/>
      <selection pane="bottomLeft" activeCell="A5" sqref="A5"/>
    </sheetView>
  </sheetViews>
  <sheetFormatPr defaultColWidth="0" defaultRowHeight="12" outlineLevelRow="1" x14ac:dyDescent="0.2"/>
  <cols>
    <col min="1" max="5" width="3.7109375" customWidth="1"/>
    <col min="6" max="7" width="9.140625" customWidth="1"/>
    <col min="8" max="8" width="1.7109375" customWidth="1"/>
    <col min="9" max="9" width="17.28515625" bestFit="1" customWidth="1"/>
    <col min="10" max="10" width="1.7109375" customWidth="1"/>
    <col min="11" max="11" width="23.42578125" customWidth="1"/>
    <col min="12" max="13" width="9.140625" customWidth="1"/>
    <col min="14" max="14" width="1.7109375" customWidth="1"/>
    <col min="15" max="15" width="0" hidden="1" customWidth="1"/>
    <col min="16" max="16384" width="9.140625" hidden="1"/>
  </cols>
  <sheetData>
    <row r="1" spans="1:13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Style Guide</v>
      </c>
      <c r="K1" s="12"/>
    </row>
    <row r="2" spans="1:13" ht="18" x14ac:dyDescent="0.25">
      <c r="A2" s="50" t="str">
        <f ca="1">Model_Name</f>
        <v>Chapter 2.5 - SP INDEX MATCH Examples NEW.xlsm</v>
      </c>
    </row>
    <row r="3" spans="1:13" x14ac:dyDescent="0.2">
      <c r="A3" s="84" t="s">
        <v>1</v>
      </c>
      <c r="B3" s="62"/>
      <c r="C3" s="62"/>
      <c r="D3" s="62"/>
      <c r="E3" s="62"/>
    </row>
    <row r="4" spans="1:13" x14ac:dyDescent="0.2">
      <c r="D4" s="65"/>
      <c r="E4" s="65"/>
      <c r="F4" s="65"/>
      <c r="G4" s="65"/>
      <c r="H4" s="65"/>
      <c r="I4" s="65"/>
      <c r="J4" s="65"/>
    </row>
    <row r="6" spans="1:13" ht="16.5" thickBot="1" x14ac:dyDescent="0.3">
      <c r="B6" s="51">
        <f>MAX($B$5:$B5)+1</f>
        <v>1</v>
      </c>
      <c r="C6" s="3" t="s">
        <v>27</v>
      </c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2.75" outlineLevel="1" thickTop="1" x14ac:dyDescent="0.2"/>
    <row r="8" spans="1:13" outlineLevel="1" x14ac:dyDescent="0.2">
      <c r="C8" s="89" t="s">
        <v>28</v>
      </c>
      <c r="D8" s="89"/>
      <c r="E8" s="89"/>
      <c r="F8" s="89"/>
      <c r="G8" s="89"/>
      <c r="H8" s="14"/>
      <c r="I8" s="14" t="s">
        <v>29</v>
      </c>
      <c r="J8" s="14"/>
      <c r="K8" s="14" t="s">
        <v>30</v>
      </c>
    </row>
    <row r="9" spans="1:13" outlineLevel="1" x14ac:dyDescent="0.2">
      <c r="C9" s="88"/>
      <c r="D9" s="88"/>
      <c r="E9" s="88"/>
      <c r="F9" s="88"/>
      <c r="G9" s="88"/>
      <c r="H9" s="48"/>
      <c r="I9" s="48"/>
      <c r="J9" s="17"/>
      <c r="K9" s="20"/>
    </row>
    <row r="10" spans="1:13" ht="20.25" outlineLevel="1" x14ac:dyDescent="0.3">
      <c r="C10" s="88" t="s">
        <v>31</v>
      </c>
      <c r="D10" s="88"/>
      <c r="E10" s="88"/>
      <c r="F10" s="88"/>
      <c r="G10" s="88"/>
      <c r="H10" s="15"/>
      <c r="I10" s="16" t="str">
        <f>C10</f>
        <v>Sheet Title</v>
      </c>
      <c r="J10" s="17"/>
      <c r="K10" s="18" t="s">
        <v>31</v>
      </c>
    </row>
    <row r="11" spans="1:13" ht="18" outlineLevel="1" x14ac:dyDescent="0.25">
      <c r="C11" s="88" t="s">
        <v>4</v>
      </c>
      <c r="D11" s="88"/>
      <c r="E11" s="88"/>
      <c r="F11" s="88"/>
      <c r="G11" s="88"/>
      <c r="H11" s="15"/>
      <c r="I11" s="19" t="str">
        <f>C11</f>
        <v>Model Name</v>
      </c>
      <c r="J11" s="17"/>
      <c r="K11" s="18" t="s">
        <v>4</v>
      </c>
    </row>
    <row r="12" spans="1:13" outlineLevel="1" x14ac:dyDescent="0.2">
      <c r="C12" s="88"/>
      <c r="D12" s="88"/>
      <c r="E12" s="88"/>
      <c r="F12" s="88"/>
      <c r="G12" s="88"/>
      <c r="H12" s="15"/>
      <c r="I12" s="15"/>
      <c r="J12" s="17"/>
      <c r="K12" s="20"/>
    </row>
    <row r="13" spans="1:13" ht="16.5" outlineLevel="1" thickBot="1" x14ac:dyDescent="0.3">
      <c r="C13" s="88" t="s">
        <v>32</v>
      </c>
      <c r="D13" s="88"/>
      <c r="E13" s="88"/>
      <c r="F13" s="88"/>
      <c r="G13" s="88"/>
      <c r="H13" s="15"/>
      <c r="I13" s="47" t="str">
        <f>C13</f>
        <v>Header 1</v>
      </c>
      <c r="J13" s="17"/>
      <c r="K13" s="18" t="s">
        <v>32</v>
      </c>
    </row>
    <row r="14" spans="1:13" ht="17.25" outlineLevel="1" thickTop="1" x14ac:dyDescent="0.25">
      <c r="C14" s="88" t="s">
        <v>33</v>
      </c>
      <c r="D14" s="88"/>
      <c r="E14" s="88"/>
      <c r="F14" s="88"/>
      <c r="G14" s="88"/>
      <c r="H14" s="15"/>
      <c r="I14" s="4" t="str">
        <f>C14</f>
        <v>Header 2</v>
      </c>
      <c r="J14" s="17"/>
      <c r="K14" s="18" t="s">
        <v>33</v>
      </c>
    </row>
    <row r="15" spans="1:13" ht="15" outlineLevel="1" x14ac:dyDescent="0.25">
      <c r="C15" s="88" t="s">
        <v>34</v>
      </c>
      <c r="D15" s="88"/>
      <c r="E15" s="88"/>
      <c r="F15" s="88"/>
      <c r="G15" s="88"/>
      <c r="H15" s="15"/>
      <c r="I15" s="21" t="str">
        <f>C15</f>
        <v>Header 3</v>
      </c>
      <c r="J15" s="17"/>
      <c r="K15" s="18" t="s">
        <v>34</v>
      </c>
    </row>
    <row r="16" spans="1:13" ht="15" outlineLevel="1" x14ac:dyDescent="0.25">
      <c r="C16" s="88" t="s">
        <v>35</v>
      </c>
      <c r="D16" s="88"/>
      <c r="E16" s="88"/>
      <c r="F16" s="88"/>
      <c r="G16" s="88"/>
      <c r="H16" s="15"/>
      <c r="I16" s="22" t="str">
        <f>C16</f>
        <v>Header 4</v>
      </c>
      <c r="J16" s="17"/>
      <c r="K16" s="18" t="s">
        <v>35</v>
      </c>
    </row>
    <row r="17" spans="2:14" outlineLevel="1" x14ac:dyDescent="0.2">
      <c r="C17" s="88"/>
      <c r="D17" s="88"/>
      <c r="E17" s="88"/>
      <c r="F17" s="88"/>
      <c r="G17" s="88"/>
      <c r="H17" s="15"/>
      <c r="I17" s="15"/>
      <c r="J17" s="17"/>
      <c r="K17" s="20"/>
    </row>
    <row r="18" spans="2:14" ht="15" outlineLevel="1" x14ac:dyDescent="0.25">
      <c r="C18" s="88" t="s">
        <v>36</v>
      </c>
      <c r="D18" s="88"/>
      <c r="E18" s="88"/>
      <c r="F18" s="88"/>
      <c r="G18" s="88"/>
      <c r="H18" s="15"/>
      <c r="I18" s="23" t="str">
        <f>C18</f>
        <v>Notes</v>
      </c>
      <c r="J18" s="17"/>
      <c r="K18" s="18" t="s">
        <v>36</v>
      </c>
    </row>
    <row r="19" spans="2:14" outlineLevel="1" x14ac:dyDescent="0.2">
      <c r="C19" s="88"/>
      <c r="D19" s="88"/>
      <c r="E19" s="88"/>
      <c r="F19" s="88"/>
      <c r="G19" s="88"/>
      <c r="H19" s="15"/>
      <c r="I19" s="15"/>
      <c r="J19" s="17"/>
      <c r="K19" s="20"/>
      <c r="N19" s="23"/>
    </row>
    <row r="20" spans="2:14" ht="15" outlineLevel="1" x14ac:dyDescent="0.25">
      <c r="C20" s="88" t="s">
        <v>37</v>
      </c>
      <c r="D20" s="88"/>
      <c r="E20" s="88"/>
      <c r="F20" s="88"/>
      <c r="G20" s="88"/>
      <c r="H20" s="15"/>
      <c r="I20" s="24" t="str">
        <f>C20</f>
        <v>Table Heading</v>
      </c>
      <c r="J20" s="17"/>
      <c r="K20" s="18" t="s">
        <v>37</v>
      </c>
    </row>
    <row r="21" spans="2:14" outlineLevel="1" x14ac:dyDescent="0.2">
      <c r="H21" s="2"/>
      <c r="I21" s="2"/>
      <c r="J21" s="2"/>
      <c r="K21" s="2"/>
    </row>
    <row r="22" spans="2:14" outlineLevel="1" x14ac:dyDescent="0.2"/>
    <row r="23" spans="2:14" ht="16.5" thickBot="1" x14ac:dyDescent="0.3">
      <c r="B23" s="51">
        <f>MAX($B$5:$B22)+1</f>
        <v>2</v>
      </c>
      <c r="C23" s="3" t="s">
        <v>38</v>
      </c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2:14" ht="12.75" outlineLevel="1" thickTop="1" x14ac:dyDescent="0.2"/>
    <row r="25" spans="2:14" outlineLevel="1" x14ac:dyDescent="0.2">
      <c r="C25" s="90" t="s">
        <v>28</v>
      </c>
      <c r="D25" s="90"/>
      <c r="E25" s="90"/>
      <c r="F25" s="90"/>
      <c r="G25" s="90"/>
      <c r="H25" s="24"/>
      <c r="I25" s="24" t="s">
        <v>29</v>
      </c>
      <c r="J25" s="24"/>
      <c r="K25" s="24" t="s">
        <v>30</v>
      </c>
    </row>
    <row r="26" spans="2:14" ht="15" outlineLevel="1" x14ac:dyDescent="0.25">
      <c r="C26" s="88"/>
      <c r="D26" s="88"/>
      <c r="E26" s="88"/>
      <c r="F26" s="88"/>
      <c r="G26" s="88"/>
      <c r="H26" s="48"/>
      <c r="I26" s="48"/>
      <c r="J26" s="17"/>
      <c r="K26" s="18"/>
    </row>
    <row r="27" spans="2:14" ht="15" outlineLevel="1" x14ac:dyDescent="0.25">
      <c r="C27" s="88" t="s">
        <v>39</v>
      </c>
      <c r="D27" s="88"/>
      <c r="E27" s="88"/>
      <c r="F27" s="88"/>
      <c r="G27" s="88"/>
      <c r="H27" s="15"/>
      <c r="I27" s="25" t="s">
        <v>39</v>
      </c>
      <c r="J27" s="15"/>
      <c r="K27" s="26" t="str">
        <f>C27</f>
        <v>Assumption</v>
      </c>
    </row>
    <row r="28" spans="2:14" ht="15" outlineLevel="1" x14ac:dyDescent="0.25">
      <c r="C28" s="88"/>
      <c r="D28" s="88"/>
      <c r="E28" s="88"/>
      <c r="F28" s="88"/>
      <c r="G28" s="88"/>
      <c r="H28" s="15"/>
      <c r="I28" s="15"/>
      <c r="J28" s="15"/>
      <c r="K28" s="26"/>
    </row>
    <row r="29" spans="2:14" ht="15" outlineLevel="1" x14ac:dyDescent="0.25">
      <c r="C29" s="88" t="s">
        <v>40</v>
      </c>
      <c r="D29" s="88"/>
      <c r="E29" s="88"/>
      <c r="F29" s="88"/>
      <c r="G29" s="88"/>
      <c r="H29" s="15"/>
      <c r="I29" s="27" t="str">
        <f>C29</f>
        <v>Constraint</v>
      </c>
      <c r="J29" s="15"/>
      <c r="K29" s="26" t="str">
        <f>C29</f>
        <v>Constraint</v>
      </c>
    </row>
    <row r="30" spans="2:14" ht="15" outlineLevel="1" x14ac:dyDescent="0.25">
      <c r="C30" s="88"/>
      <c r="D30" s="88"/>
      <c r="E30" s="88"/>
      <c r="F30" s="88"/>
      <c r="G30" s="88"/>
      <c r="H30" s="15"/>
      <c r="I30" s="15"/>
      <c r="J30" s="15"/>
      <c r="K30" s="26"/>
    </row>
    <row r="31" spans="2:14" ht="15" outlineLevel="1" x14ac:dyDescent="0.25">
      <c r="C31" s="87" t="s">
        <v>41</v>
      </c>
      <c r="D31" s="87"/>
      <c r="E31" s="87"/>
      <c r="F31" s="87"/>
      <c r="G31" s="87"/>
      <c r="I31" s="28"/>
      <c r="K31" s="26" t="str">
        <f>C31</f>
        <v>Empty</v>
      </c>
    </row>
    <row r="32" spans="2:14" ht="15" outlineLevel="1" x14ac:dyDescent="0.25">
      <c r="C32" s="87"/>
      <c r="D32" s="87"/>
      <c r="E32" s="87"/>
      <c r="F32" s="87"/>
      <c r="G32" s="87"/>
      <c r="K32" s="26"/>
    </row>
    <row r="33" spans="3:11" ht="15" outlineLevel="1" x14ac:dyDescent="0.25">
      <c r="C33" t="s">
        <v>42</v>
      </c>
      <c r="I33" s="29">
        <v>0</v>
      </c>
      <c r="K33" s="26" t="str">
        <f>C33</f>
        <v>Error Check</v>
      </c>
    </row>
    <row r="34" spans="3:11" ht="15" outlineLevel="1" x14ac:dyDescent="0.25">
      <c r="K34" s="26"/>
    </row>
    <row r="35" spans="3:11" ht="15" outlineLevel="1" x14ac:dyDescent="0.25">
      <c r="C35" s="87" t="s">
        <v>43</v>
      </c>
      <c r="D35" s="87"/>
      <c r="E35" s="87"/>
      <c r="F35" s="87"/>
      <c r="G35" s="87"/>
      <c r="I35" s="12" t="s">
        <v>43</v>
      </c>
      <c r="K35" s="26" t="str">
        <f>C35</f>
        <v>Hyperlink</v>
      </c>
    </row>
    <row r="36" spans="3:11" ht="15" outlineLevel="1" x14ac:dyDescent="0.25">
      <c r="C36" s="87"/>
      <c r="D36" s="87"/>
      <c r="E36" s="87"/>
      <c r="F36" s="87"/>
      <c r="G36" s="87"/>
      <c r="K36" s="26"/>
    </row>
    <row r="37" spans="3:11" ht="15" outlineLevel="1" x14ac:dyDescent="0.25">
      <c r="C37" s="87" t="s">
        <v>44</v>
      </c>
      <c r="D37" s="87"/>
      <c r="E37" s="87"/>
      <c r="F37" s="87"/>
      <c r="G37" s="87"/>
      <c r="I37" s="30" t="str">
        <f>'Model Parameters'!E31</f>
        <v>Thousand</v>
      </c>
      <c r="K37" s="26" t="str">
        <f>C37</f>
        <v>Internal Reference</v>
      </c>
    </row>
    <row r="38" spans="3:11" ht="15" outlineLevel="1" x14ac:dyDescent="0.25">
      <c r="C38" s="87"/>
      <c r="D38" s="87"/>
      <c r="E38" s="87"/>
      <c r="F38" s="87"/>
      <c r="G38" s="87"/>
      <c r="K38" s="26"/>
    </row>
    <row r="39" spans="3:11" ht="15" outlineLevel="1" x14ac:dyDescent="0.25">
      <c r="C39" s="87" t="s">
        <v>45</v>
      </c>
      <c r="D39" s="87"/>
      <c r="E39" s="87"/>
      <c r="F39" s="87"/>
      <c r="G39" s="87"/>
      <c r="I39" s="31">
        <v>77</v>
      </c>
      <c r="K39" s="26" t="s">
        <v>46</v>
      </c>
    </row>
    <row r="40" spans="3:11" ht="15" outlineLevel="1" x14ac:dyDescent="0.25">
      <c r="C40" s="87"/>
      <c r="D40" s="87"/>
      <c r="E40" s="87"/>
      <c r="F40" s="87"/>
      <c r="G40" s="87"/>
      <c r="K40" s="26"/>
    </row>
    <row r="41" spans="3:11" ht="15" outlineLevel="1" x14ac:dyDescent="0.25">
      <c r="C41" s="87" t="s">
        <v>47</v>
      </c>
      <c r="D41" s="87"/>
      <c r="E41" s="87"/>
      <c r="F41" s="87"/>
      <c r="G41" s="87"/>
      <c r="I41" s="32">
        <f>I39</f>
        <v>77</v>
      </c>
      <c r="K41" s="26" t="str">
        <f>C41</f>
        <v>Line Total</v>
      </c>
    </row>
    <row r="42" spans="3:11" ht="15" outlineLevel="1" x14ac:dyDescent="0.25">
      <c r="C42" s="87"/>
      <c r="D42" s="87"/>
      <c r="E42" s="87"/>
      <c r="F42" s="87"/>
      <c r="G42" s="87"/>
      <c r="K42" s="26"/>
    </row>
    <row r="43" spans="3:11" ht="15" outlineLevel="1" x14ac:dyDescent="0.25">
      <c r="C43" s="87" t="s">
        <v>48</v>
      </c>
      <c r="D43" s="87"/>
      <c r="E43" s="87"/>
      <c r="F43" s="87"/>
      <c r="G43" s="87"/>
      <c r="I43" s="33">
        <v>365</v>
      </c>
      <c r="K43" s="26" t="str">
        <f>C43</f>
        <v>Parameter</v>
      </c>
    </row>
    <row r="44" spans="3:11" ht="15" outlineLevel="1" x14ac:dyDescent="0.25">
      <c r="C44" s="87"/>
      <c r="D44" s="87"/>
      <c r="E44" s="87"/>
      <c r="F44" s="87"/>
      <c r="G44" s="87"/>
      <c r="K44" s="26"/>
    </row>
    <row r="45" spans="3:11" ht="15" outlineLevel="1" x14ac:dyDescent="0.25">
      <c r="C45" s="87" t="s">
        <v>49</v>
      </c>
      <c r="D45" s="87"/>
      <c r="E45" s="87"/>
      <c r="F45" s="87"/>
      <c r="G45" s="87"/>
      <c r="I45" s="34" t="s">
        <v>50</v>
      </c>
      <c r="K45" s="26" t="str">
        <f>C45</f>
        <v>Range Name Description</v>
      </c>
    </row>
    <row r="46" spans="3:11" ht="15" outlineLevel="1" x14ac:dyDescent="0.25">
      <c r="C46" s="87"/>
      <c r="D46" s="87"/>
      <c r="E46" s="87"/>
      <c r="F46" s="87"/>
      <c r="G46" s="87"/>
      <c r="K46" s="26"/>
    </row>
    <row r="47" spans="3:11" ht="15" outlineLevel="1" x14ac:dyDescent="0.25">
      <c r="C47" s="87" t="s">
        <v>51</v>
      </c>
      <c r="D47" s="87"/>
      <c r="E47" s="87"/>
      <c r="F47" s="87"/>
      <c r="G47" s="87"/>
      <c r="I47" s="35">
        <f>ROW(C47)</f>
        <v>47</v>
      </c>
      <c r="K47" s="26" t="s">
        <v>52</v>
      </c>
    </row>
    <row r="48" spans="3:11" ht="15" outlineLevel="1" x14ac:dyDescent="0.25">
      <c r="C48" s="87"/>
      <c r="D48" s="87"/>
      <c r="E48" s="87"/>
      <c r="F48" s="87"/>
      <c r="G48" s="87"/>
      <c r="K48" s="26"/>
    </row>
    <row r="49" spans="2:13" ht="15" outlineLevel="1" x14ac:dyDescent="0.25">
      <c r="C49" s="87" t="s">
        <v>53</v>
      </c>
      <c r="D49" s="87"/>
      <c r="E49" s="87"/>
      <c r="F49" s="87"/>
      <c r="G49" s="87"/>
      <c r="I49" s="36">
        <f>I41</f>
        <v>77</v>
      </c>
      <c r="K49" s="26" t="str">
        <f>C49</f>
        <v>Row Summary</v>
      </c>
    </row>
    <row r="50" spans="2:13" ht="15" outlineLevel="1" x14ac:dyDescent="0.25">
      <c r="C50" s="87"/>
      <c r="D50" s="87"/>
      <c r="E50" s="87"/>
      <c r="F50" s="87"/>
      <c r="G50" s="87"/>
      <c r="K50" s="26"/>
    </row>
    <row r="51" spans="2:13" ht="15" outlineLevel="1" x14ac:dyDescent="0.25">
      <c r="C51" s="87" t="s">
        <v>54</v>
      </c>
      <c r="D51" s="87"/>
      <c r="E51" s="87"/>
      <c r="F51" s="87"/>
      <c r="G51" s="87"/>
      <c r="I51" s="37" t="s">
        <v>65</v>
      </c>
      <c r="K51" s="26" t="str">
        <f>C51</f>
        <v>Units</v>
      </c>
    </row>
    <row r="52" spans="2:13" ht="15" outlineLevel="1" x14ac:dyDescent="0.25">
      <c r="C52" s="87"/>
      <c r="D52" s="87"/>
      <c r="E52" s="87"/>
      <c r="F52" s="87"/>
      <c r="G52" s="87"/>
      <c r="K52" s="26"/>
    </row>
    <row r="53" spans="2:13" ht="15" outlineLevel="1" x14ac:dyDescent="0.25">
      <c r="C53" s="87" t="s">
        <v>55</v>
      </c>
      <c r="D53" s="87"/>
      <c r="E53" s="87"/>
      <c r="F53" s="87"/>
      <c r="G53" s="87"/>
      <c r="I53" s="38"/>
      <c r="K53" s="26" t="str">
        <f>C53</f>
        <v>WIP</v>
      </c>
    </row>
    <row r="54" spans="2:13" ht="15" outlineLevel="1" x14ac:dyDescent="0.25">
      <c r="C54" s="87"/>
      <c r="D54" s="87"/>
      <c r="E54" s="87"/>
      <c r="F54" s="87"/>
      <c r="G54" s="87"/>
      <c r="K54" s="26"/>
    </row>
    <row r="55" spans="2:13" outlineLevel="1" x14ac:dyDescent="0.2">
      <c r="C55" s="87"/>
      <c r="D55" s="87"/>
      <c r="E55" s="87"/>
      <c r="F55" s="87"/>
      <c r="G55" s="87"/>
    </row>
    <row r="56" spans="2:13" ht="16.5" thickBot="1" x14ac:dyDescent="0.3">
      <c r="B56" s="51">
        <f>MAX($B$5:$B55)+1</f>
        <v>3</v>
      </c>
      <c r="C56" s="3" t="s">
        <v>56</v>
      </c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2:13" ht="12.75" outlineLevel="1" thickTop="1" x14ac:dyDescent="0.2"/>
    <row r="58" spans="2:13" outlineLevel="1" x14ac:dyDescent="0.2">
      <c r="C58" s="89" t="s">
        <v>28</v>
      </c>
      <c r="D58" s="89"/>
      <c r="E58" s="89"/>
      <c r="F58" s="89"/>
      <c r="G58" s="89"/>
      <c r="H58" s="14"/>
      <c r="I58" s="14" t="s">
        <v>29</v>
      </c>
      <c r="J58" s="14"/>
      <c r="K58" s="14" t="s">
        <v>30</v>
      </c>
    </row>
    <row r="59" spans="2:13" outlineLevel="1" x14ac:dyDescent="0.2"/>
    <row r="60" spans="2:13" ht="15" outlineLevel="1" x14ac:dyDescent="0.25">
      <c r="C60" s="87" t="s">
        <v>57</v>
      </c>
      <c r="D60" s="87"/>
      <c r="E60" s="87"/>
      <c r="F60" s="87"/>
      <c r="G60" s="87"/>
      <c r="I60" s="54">
        <v>123456.789</v>
      </c>
      <c r="K60" s="26" t="str">
        <f t="shared" ref="K60:K66" si="0">C60</f>
        <v>Comma</v>
      </c>
    </row>
    <row r="61" spans="2:13" ht="15" outlineLevel="1" x14ac:dyDescent="0.25">
      <c r="C61" s="87"/>
      <c r="D61" s="87"/>
      <c r="E61" s="87"/>
      <c r="F61" s="87"/>
      <c r="G61" s="87"/>
      <c r="K61" s="26"/>
    </row>
    <row r="62" spans="2:13" ht="15" outlineLevel="1" x14ac:dyDescent="0.25">
      <c r="C62" s="87" t="s">
        <v>58</v>
      </c>
      <c r="D62" s="87"/>
      <c r="E62" s="87"/>
      <c r="F62" s="87"/>
      <c r="G62" s="87"/>
      <c r="I62" s="53">
        <v>-123456.789</v>
      </c>
      <c r="K62" s="26" t="str">
        <f t="shared" si="0"/>
        <v>Comma [0]</v>
      </c>
    </row>
    <row r="63" spans="2:13" ht="15" outlineLevel="1" x14ac:dyDescent="0.25">
      <c r="C63" s="87"/>
      <c r="D63" s="87"/>
      <c r="E63" s="87"/>
      <c r="F63" s="87"/>
      <c r="G63" s="87"/>
      <c r="K63" s="26"/>
    </row>
    <row r="64" spans="2:13" ht="15" outlineLevel="1" x14ac:dyDescent="0.25">
      <c r="C64" s="87" t="s">
        <v>59</v>
      </c>
      <c r="D64" s="87"/>
      <c r="E64" s="87"/>
      <c r="F64" s="87"/>
      <c r="G64" s="87"/>
      <c r="I64" s="55">
        <v>123456.789</v>
      </c>
      <c r="K64" s="26" t="str">
        <f t="shared" si="0"/>
        <v>Currency</v>
      </c>
    </row>
    <row r="65" spans="3:11" ht="15" outlineLevel="1" x14ac:dyDescent="0.25">
      <c r="C65" s="87"/>
      <c r="D65" s="87"/>
      <c r="E65" s="87"/>
      <c r="F65" s="87"/>
      <c r="G65" s="87"/>
      <c r="K65" s="26"/>
    </row>
    <row r="66" spans="3:11" ht="15" outlineLevel="1" x14ac:dyDescent="0.25">
      <c r="C66" s="87" t="s">
        <v>60</v>
      </c>
      <c r="D66" s="87"/>
      <c r="E66" s="87"/>
      <c r="F66" s="87"/>
      <c r="G66" s="87"/>
      <c r="I66" s="56">
        <v>123456.789</v>
      </c>
      <c r="K66" s="26" t="str">
        <f t="shared" si="0"/>
        <v>Currency [0]</v>
      </c>
    </row>
    <row r="67" spans="3:11" ht="15" outlineLevel="1" x14ac:dyDescent="0.25">
      <c r="C67" s="87"/>
      <c r="D67" s="87"/>
      <c r="E67" s="87"/>
      <c r="F67" s="87"/>
      <c r="G67" s="87"/>
      <c r="K67" s="26"/>
    </row>
    <row r="68" spans="3:11" ht="15" outlineLevel="1" x14ac:dyDescent="0.25">
      <c r="C68" s="88" t="s">
        <v>61</v>
      </c>
      <c r="D68" s="88"/>
      <c r="E68" s="88"/>
      <c r="F68" s="88"/>
      <c r="G68" s="88"/>
      <c r="H68" s="15"/>
      <c r="I68" s="57">
        <f ca="1">TODAY()</f>
        <v>43977</v>
      </c>
      <c r="J68" s="15"/>
      <c r="K68" s="26" t="str">
        <f>C68</f>
        <v>Date</v>
      </c>
    </row>
    <row r="69" spans="3:11" ht="15" outlineLevel="1" x14ac:dyDescent="0.25">
      <c r="C69" s="88"/>
      <c r="D69" s="88"/>
      <c r="E69" s="88"/>
      <c r="F69" s="88"/>
      <c r="G69" s="88"/>
      <c r="H69" s="15"/>
      <c r="I69" s="15"/>
      <c r="J69" s="15"/>
      <c r="K69" s="26"/>
    </row>
    <row r="70" spans="3:11" ht="15" outlineLevel="1" x14ac:dyDescent="0.25">
      <c r="C70" s="88" t="s">
        <v>62</v>
      </c>
      <c r="D70" s="88"/>
      <c r="E70" s="88"/>
      <c r="F70" s="88"/>
      <c r="G70" s="88"/>
      <c r="H70" s="15"/>
      <c r="I70" s="58">
        <f ca="1">TODAY()</f>
        <v>43977</v>
      </c>
      <c r="J70" s="15"/>
      <c r="K70" s="26" t="str">
        <f>C70</f>
        <v>Date Heading</v>
      </c>
    </row>
    <row r="71" spans="3:11" ht="15" outlineLevel="1" x14ac:dyDescent="0.25">
      <c r="C71" s="87"/>
      <c r="D71" s="87"/>
      <c r="E71" s="87"/>
      <c r="F71" s="87"/>
      <c r="G71" s="87"/>
      <c r="K71" s="26"/>
    </row>
    <row r="72" spans="3:11" ht="15" outlineLevel="1" x14ac:dyDescent="0.25">
      <c r="C72" s="87" t="s">
        <v>63</v>
      </c>
      <c r="D72" s="87"/>
      <c r="E72" s="87"/>
      <c r="F72" s="87"/>
      <c r="G72" s="87"/>
      <c r="I72" s="40">
        <v>-123456.789</v>
      </c>
      <c r="K72" s="26" t="str">
        <f>C72</f>
        <v>Numbers 0</v>
      </c>
    </row>
    <row r="73" spans="3:11" ht="15" outlineLevel="1" x14ac:dyDescent="0.25">
      <c r="C73" s="87"/>
      <c r="D73" s="87"/>
      <c r="E73" s="87"/>
      <c r="F73" s="87"/>
      <c r="G73" s="87"/>
      <c r="K73" s="26"/>
    </row>
    <row r="74" spans="3:11" ht="15" outlineLevel="1" x14ac:dyDescent="0.25">
      <c r="C74" s="87" t="s">
        <v>64</v>
      </c>
      <c r="D74" s="87"/>
      <c r="E74" s="87"/>
      <c r="F74" s="87"/>
      <c r="G74" s="87"/>
      <c r="I74" s="41">
        <v>0.5</v>
      </c>
      <c r="K74" s="26" t="str">
        <f>C74</f>
        <v>Percent</v>
      </c>
    </row>
    <row r="75" spans="3:11" outlineLevel="1" x14ac:dyDescent="0.2">
      <c r="C75" s="87"/>
      <c r="D75" s="87"/>
      <c r="E75" s="87"/>
      <c r="F75" s="87"/>
      <c r="G75" s="87"/>
    </row>
    <row r="76" spans="3:11" outlineLevel="1" x14ac:dyDescent="0.2">
      <c r="C76" s="87"/>
      <c r="D76" s="87"/>
      <c r="E76" s="87"/>
      <c r="F76" s="87"/>
      <c r="G76" s="87"/>
    </row>
    <row r="77" spans="3:11" x14ac:dyDescent="0.2">
      <c r="C77" s="87"/>
      <c r="D77" s="87"/>
      <c r="E77" s="87"/>
      <c r="F77" s="87"/>
      <c r="G77" s="87"/>
    </row>
    <row r="78" spans="3:11" x14ac:dyDescent="0.2">
      <c r="C78" s="87"/>
      <c r="D78" s="87"/>
      <c r="E78" s="87"/>
      <c r="F78" s="87"/>
      <c r="G78" s="87"/>
    </row>
    <row r="79" spans="3:11" x14ac:dyDescent="0.2">
      <c r="C79" s="87"/>
      <c r="D79" s="87"/>
      <c r="E79" s="87"/>
      <c r="F79" s="87"/>
      <c r="G79" s="87"/>
    </row>
    <row r="80" spans="3:11" x14ac:dyDescent="0.2">
      <c r="C80" s="87"/>
      <c r="D80" s="87"/>
      <c r="E80" s="87"/>
      <c r="F80" s="87"/>
      <c r="G80" s="87"/>
    </row>
    <row r="81" spans="3:7" x14ac:dyDescent="0.2">
      <c r="C81" s="87"/>
      <c r="D81" s="87"/>
      <c r="E81" s="87"/>
      <c r="F81" s="87"/>
      <c r="G81" s="87"/>
    </row>
  </sheetData>
  <mergeCells count="65">
    <mergeCell ref="C17:G17"/>
    <mergeCell ref="C8:G8"/>
    <mergeCell ref="C9:G9"/>
    <mergeCell ref="C10:G10"/>
    <mergeCell ref="C11:G11"/>
    <mergeCell ref="C12:G12"/>
    <mergeCell ref="C13:G13"/>
    <mergeCell ref="C14:G14"/>
    <mergeCell ref="C15:G15"/>
    <mergeCell ref="C16:G16"/>
    <mergeCell ref="C35:G35"/>
    <mergeCell ref="C18:G18"/>
    <mergeCell ref="C19:G19"/>
    <mergeCell ref="C20:G20"/>
    <mergeCell ref="C25:G25"/>
    <mergeCell ref="C26:G26"/>
    <mergeCell ref="C27:G27"/>
    <mergeCell ref="C28:G28"/>
    <mergeCell ref="C29:G29"/>
    <mergeCell ref="C30:G30"/>
    <mergeCell ref="C31:G31"/>
    <mergeCell ref="C32:G32"/>
    <mergeCell ref="C47:G47"/>
    <mergeCell ref="C36:G36"/>
    <mergeCell ref="C37:G37"/>
    <mergeCell ref="C38:G38"/>
    <mergeCell ref="C39:G39"/>
    <mergeCell ref="C40:G40"/>
    <mergeCell ref="C41:G41"/>
    <mergeCell ref="C42:G42"/>
    <mergeCell ref="C43:G43"/>
    <mergeCell ref="C44:G44"/>
    <mergeCell ref="C45:G45"/>
    <mergeCell ref="C46:G46"/>
    <mergeCell ref="C62:G62"/>
    <mergeCell ref="C48:G48"/>
    <mergeCell ref="C49:G49"/>
    <mergeCell ref="C50:G50"/>
    <mergeCell ref="C51:G51"/>
    <mergeCell ref="C52:G52"/>
    <mergeCell ref="C53:G53"/>
    <mergeCell ref="C54:G54"/>
    <mergeCell ref="C55:G55"/>
    <mergeCell ref="C58:G58"/>
    <mergeCell ref="C60:G60"/>
    <mergeCell ref="C61:G61"/>
    <mergeCell ref="C74:G74"/>
    <mergeCell ref="C63:G63"/>
    <mergeCell ref="C64:G64"/>
    <mergeCell ref="C65:G65"/>
    <mergeCell ref="C66:G66"/>
    <mergeCell ref="C67:G67"/>
    <mergeCell ref="C68:G68"/>
    <mergeCell ref="C69:G69"/>
    <mergeCell ref="C70:G70"/>
    <mergeCell ref="C71:G71"/>
    <mergeCell ref="C72:G72"/>
    <mergeCell ref="C73:G73"/>
    <mergeCell ref="C81:G81"/>
    <mergeCell ref="C75:G75"/>
    <mergeCell ref="C76:G76"/>
    <mergeCell ref="C77:G77"/>
    <mergeCell ref="C78:G78"/>
    <mergeCell ref="C79:G79"/>
    <mergeCell ref="C80:G80"/>
  </mergeCells>
  <hyperlinks>
    <hyperlink ref="A3:E3" location="HL_Navigator" tooltip="Go to Navigator (Table of Contents)" display="Navigator" xr:uid="{00000000-0004-0000-0200-000000000000}"/>
    <hyperlink ref="A3" location="HL_Navigator" display="Navigator" xr:uid="{00000000-0004-0000-0200-000001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2">
    <outlinePr summaryBelow="0"/>
  </sheetPr>
  <dimension ref="A1:S33"/>
  <sheetViews>
    <sheetView showGridLines="0" zoomScaleNormal="100" workbookViewId="0">
      <pane ySplit="4" topLeftCell="A5" activePane="bottomLeft" state="frozen"/>
      <selection activeCell="I45" sqref="I45"/>
      <selection pane="bottomLeft" activeCell="A5" sqref="A5"/>
    </sheetView>
  </sheetViews>
  <sheetFormatPr defaultColWidth="0" defaultRowHeight="12" outlineLevelRow="1" x14ac:dyDescent="0.2"/>
  <cols>
    <col min="1" max="5" width="3.7109375" customWidth="1"/>
    <col min="6" max="6" width="16.28515625" customWidth="1"/>
    <col min="7" max="7" width="14.42578125" customWidth="1"/>
    <col min="8" max="8" width="3" customWidth="1"/>
    <col min="9" max="18" width="9.140625" customWidth="1"/>
    <col min="19" max="19" width="1.7109375" customWidth="1"/>
    <col min="20" max="16384" width="9.140625" hidden="1"/>
  </cols>
  <sheetData>
    <row r="1" spans="1:18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Model Parameters</v>
      </c>
      <c r="J1" s="86"/>
      <c r="K1" s="86"/>
    </row>
    <row r="2" spans="1:18" ht="18" x14ac:dyDescent="0.25">
      <c r="A2" s="50" t="str">
        <f ca="1">Model_Name</f>
        <v>Chapter 2.5 - SP INDEX MATCH Examples NEW.xlsm</v>
      </c>
    </row>
    <row r="3" spans="1:18" x14ac:dyDescent="0.2">
      <c r="A3" s="84" t="s">
        <v>1</v>
      </c>
      <c r="B3" s="62"/>
      <c r="C3" s="62"/>
      <c r="D3" s="62"/>
      <c r="E3" s="62"/>
    </row>
    <row r="4" spans="1:18" x14ac:dyDescent="0.2">
      <c r="E4" s="65"/>
      <c r="F4" s="65"/>
      <c r="G4" s="65"/>
      <c r="H4" s="65"/>
      <c r="I4" s="65"/>
    </row>
    <row r="6" spans="1:18" ht="16.5" thickBot="1" x14ac:dyDescent="0.3">
      <c r="B6" s="51">
        <f>MAX($B$5:$B5)+1</f>
        <v>1</v>
      </c>
      <c r="C6" s="3" t="s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12.75" outlineLevel="1" thickTop="1" x14ac:dyDescent="0.2"/>
    <row r="8" spans="1:18" ht="16.5" outlineLevel="1" x14ac:dyDescent="0.25">
      <c r="C8" s="4" t="s">
        <v>3</v>
      </c>
    </row>
    <row r="9" spans="1:18" ht="16.5" outlineLevel="1" x14ac:dyDescent="0.25">
      <c r="C9" s="4"/>
    </row>
    <row r="10" spans="1:18" ht="16.5" outlineLevel="1" x14ac:dyDescent="0.25">
      <c r="C10" s="4"/>
      <c r="E10" s="5" t="s">
        <v>2</v>
      </c>
    </row>
    <row r="11" spans="1:18" outlineLevel="1" x14ac:dyDescent="0.2">
      <c r="E11" t="s">
        <v>4</v>
      </c>
      <c r="G11" s="91" t="str">
        <f ca="1">IF(ISERROR(OR(FIND("[",CELL("filename",A1)),FIND("]",CELL("filename",A1)))),"",MID(CELL("filename",A1),FIND("[",CELL("filename",A1))+1,FIND("]",CELL("filename",A1))-FIND("[",CELL("filename",A1))-1))</f>
        <v>Chapter 2.5 - SP INDEX MATCH Examples NEW.xlsm</v>
      </c>
      <c r="H11" s="92"/>
      <c r="I11" s="92"/>
      <c r="J11" s="92"/>
      <c r="K11" s="92"/>
      <c r="L11" s="92"/>
      <c r="M11" s="92"/>
      <c r="N11" s="93"/>
    </row>
    <row r="12" spans="1:18" outlineLevel="1" x14ac:dyDescent="0.2">
      <c r="E12" t="s">
        <v>5</v>
      </c>
      <c r="G12" s="94" t="s">
        <v>79</v>
      </c>
      <c r="H12" s="94"/>
      <c r="I12" s="94"/>
      <c r="J12" s="94"/>
      <c r="K12" s="94"/>
      <c r="L12" s="94"/>
      <c r="M12" s="94"/>
      <c r="N12" s="94"/>
    </row>
    <row r="13" spans="1:18" outlineLevel="1" x14ac:dyDescent="0.2"/>
    <row r="14" spans="1:18" outlineLevel="1" x14ac:dyDescent="0.2"/>
    <row r="15" spans="1:18" ht="16.5" thickBot="1" x14ac:dyDescent="0.3">
      <c r="B15" s="51">
        <f>MAX($B$5:$B14)+1</f>
        <v>2</v>
      </c>
      <c r="C15" s="3" t="s">
        <v>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</row>
    <row r="16" spans="1:18" ht="12.75" outlineLevel="1" thickTop="1" x14ac:dyDescent="0.2"/>
    <row r="17" spans="3:7" ht="16.5" outlineLevel="1" x14ac:dyDescent="0.25">
      <c r="C17" s="4" t="s">
        <v>7</v>
      </c>
    </row>
    <row r="18" spans="3:7" outlineLevel="1" x14ac:dyDescent="0.2"/>
    <row r="19" spans="3:7" outlineLevel="1" x14ac:dyDescent="0.2">
      <c r="E19" t="s">
        <v>8</v>
      </c>
      <c r="G19" s="6">
        <v>365</v>
      </c>
    </row>
    <row r="20" spans="3:7" outlineLevel="1" x14ac:dyDescent="0.2">
      <c r="E20" t="s">
        <v>9</v>
      </c>
      <c r="G20" s="6">
        <v>1</v>
      </c>
    </row>
    <row r="21" spans="3:7" outlineLevel="1" x14ac:dyDescent="0.2">
      <c r="E21" t="s">
        <v>10</v>
      </c>
      <c r="G21" s="6">
        <v>3</v>
      </c>
    </row>
    <row r="22" spans="3:7" outlineLevel="1" x14ac:dyDescent="0.2">
      <c r="E22" t="s">
        <v>11</v>
      </c>
      <c r="G22" s="6">
        <v>6</v>
      </c>
    </row>
    <row r="23" spans="3:7" outlineLevel="1" x14ac:dyDescent="0.2">
      <c r="E23" t="s">
        <v>12</v>
      </c>
      <c r="G23" s="6">
        <v>12</v>
      </c>
    </row>
    <row r="24" spans="3:7" outlineLevel="1" x14ac:dyDescent="0.2">
      <c r="E24" t="s">
        <v>13</v>
      </c>
      <c r="G24" s="6">
        <v>4</v>
      </c>
    </row>
    <row r="25" spans="3:7" outlineLevel="1" x14ac:dyDescent="0.2"/>
    <row r="26" spans="3:7" outlineLevel="1" x14ac:dyDescent="0.2">
      <c r="E26" t="s">
        <v>14</v>
      </c>
      <c r="G26" s="6">
        <v>5</v>
      </c>
    </row>
    <row r="27" spans="3:7" outlineLevel="1" x14ac:dyDescent="0.2"/>
    <row r="28" spans="3:7" outlineLevel="1" x14ac:dyDescent="0.2">
      <c r="E28" t="s">
        <v>15</v>
      </c>
      <c r="G28" s="7">
        <v>9.9999999999999997E+98</v>
      </c>
    </row>
    <row r="29" spans="3:7" outlineLevel="1" x14ac:dyDescent="0.2">
      <c r="E29" t="s">
        <v>16</v>
      </c>
      <c r="G29" s="7">
        <v>1E-8</v>
      </c>
    </row>
    <row r="30" spans="3:7" outlineLevel="1" x14ac:dyDescent="0.2"/>
    <row r="31" spans="3:7" outlineLevel="1" x14ac:dyDescent="0.2">
      <c r="E31" t="s">
        <v>17</v>
      </c>
      <c r="G31" s="6">
        <v>1000</v>
      </c>
    </row>
    <row r="32" spans="3:7" outlineLevel="1" x14ac:dyDescent="0.2"/>
    <row r="33" outlineLevel="1" x14ac:dyDescent="0.2"/>
  </sheetData>
  <sheetProtection formatColumns="0" formatRows="0"/>
  <mergeCells count="3">
    <mergeCell ref="J1:K1"/>
    <mergeCell ref="G11:N11"/>
    <mergeCell ref="G12:N12"/>
  </mergeCells>
  <hyperlinks>
    <hyperlink ref="A3:E3" location="HL_Navigator" tooltip="Go to Navigator (Table of Contents)" display="Navigator" xr:uid="{00000000-0004-0000-0300-000000000000}"/>
    <hyperlink ref="A3" location="HL_Navigator" display="Navigator" xr:uid="{00000000-0004-0000-0300-000001000000}"/>
  </hyperlinks>
  <pageMargins left="0.70866141732283472" right="0.70866141732283472" top="0.74803149606299213" bottom="0.74803149606299213" header="0.31496062992125984" footer="0.31496062992125984"/>
  <pageSetup paperSize="8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outlinePr summaryBelow="0"/>
  </sheetPr>
  <dimension ref="A1:O23"/>
  <sheetViews>
    <sheetView showGridLines="0" workbookViewId="0">
      <pane ySplit="9" topLeftCell="A10" activePane="bottomLeft" state="frozen"/>
      <selection activeCell="I45" sqref="I45"/>
      <selection pane="bottomLeft" activeCell="A10" sqref="A10"/>
    </sheetView>
  </sheetViews>
  <sheetFormatPr defaultRowHeight="12" outlineLevelRow="1" x14ac:dyDescent="0.2"/>
  <cols>
    <col min="1" max="5" width="3.7109375" customWidth="1"/>
    <col min="7" max="7" width="22.140625" customWidth="1"/>
    <col min="8" max="8" width="10.7109375" customWidth="1"/>
    <col min="10" max="14" width="10.7109375" customWidth="1"/>
  </cols>
  <sheetData>
    <row r="1" spans="1:15" s="42" customFormat="1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Timing</v>
      </c>
      <c r="I1" s="62"/>
      <c r="J1" s="62"/>
    </row>
    <row r="2" spans="1:15" s="42" customFormat="1" ht="18" x14ac:dyDescent="0.25">
      <c r="A2" s="50" t="str">
        <f ca="1">Model_Name</f>
        <v>Chapter 2.5 - SP INDEX MATCH Examples NEW.xlsm</v>
      </c>
    </row>
    <row r="3" spans="1:15" s="42" customFormat="1" x14ac:dyDescent="0.2">
      <c r="A3" s="84" t="s">
        <v>1</v>
      </c>
      <c r="B3" s="62"/>
      <c r="C3" s="62"/>
      <c r="D3" s="62"/>
      <c r="E3" s="62"/>
    </row>
    <row r="4" spans="1:15" s="42" customFormat="1" x14ac:dyDescent="0.2">
      <c r="A4" s="65"/>
      <c r="B4" s="65"/>
      <c r="C4" s="65"/>
      <c r="D4" s="65"/>
      <c r="E4" s="65"/>
      <c r="F4" s="65"/>
    </row>
    <row r="5" spans="1:15" s="2" customFormat="1" collapsed="1" x14ac:dyDescent="0.2">
      <c r="J5" s="44">
        <f ca="1">J$7</f>
        <v>44012</v>
      </c>
      <c r="K5" s="44">
        <f ca="1">K$7</f>
        <v>44104</v>
      </c>
      <c r="L5" s="44">
        <f ca="1">L$7</f>
        <v>44196</v>
      </c>
      <c r="M5" s="44">
        <f ca="1">M$7</f>
        <v>44286</v>
      </c>
      <c r="N5" s="44">
        <f ca="1">N$7</f>
        <v>44377</v>
      </c>
    </row>
    <row r="6" spans="1:15" s="42" customFormat="1" hidden="1" outlineLevel="1" x14ac:dyDescent="0.2">
      <c r="C6" s="2" t="s">
        <v>67</v>
      </c>
      <c r="J6" s="43">
        <f ca="1">IF(J$9=1,Model_Start_Date,I$7+1)</f>
        <v>43977</v>
      </c>
      <c r="K6" s="43">
        <f ca="1">IF(K$9=1,Model_Start_Date,J$7+1)</f>
        <v>44013</v>
      </c>
      <c r="L6" s="43">
        <f ca="1">IF(L$9=1,Model_Start_Date,K$7+1)</f>
        <v>44105</v>
      </c>
      <c r="M6" s="43">
        <f ca="1">IF(M$9=1,Model_Start_Date,L$7+1)</f>
        <v>44197</v>
      </c>
      <c r="N6" s="43">
        <f ca="1">IF(N$9=1,Model_Start_Date,M$7+1)</f>
        <v>44287</v>
      </c>
    </row>
    <row r="7" spans="1:15" s="42" customFormat="1" hidden="1" outlineLevel="1" x14ac:dyDescent="0.2">
      <c r="C7" s="2" t="s">
        <v>68</v>
      </c>
      <c r="J7" s="43">
        <f ca="1">EOMONTH(J$6,MOD(Periodicity+Reporting_Month_Factor-MONTH(J$6),Periodicity))</f>
        <v>44012</v>
      </c>
      <c r="K7" s="43">
        <f ca="1">EOMONTH(K$6,MOD(Periodicity+Reporting_Month_Factor-MONTH(K$6),Periodicity))</f>
        <v>44104</v>
      </c>
      <c r="L7" s="43">
        <f ca="1">EOMONTH(L$6,MOD(Periodicity+Reporting_Month_Factor-MONTH(L$6),Periodicity))</f>
        <v>44196</v>
      </c>
      <c r="M7" s="43">
        <f ca="1">EOMONTH(M$6,MOD(Periodicity+Reporting_Month_Factor-MONTH(M$6),Periodicity))</f>
        <v>44286</v>
      </c>
      <c r="N7" s="43">
        <f ca="1">EOMONTH(N$6,MOD(Periodicity+Reporting_Month_Factor-MONTH(N$6),Periodicity))</f>
        <v>44377</v>
      </c>
    </row>
    <row r="8" spans="1:15" s="42" customFormat="1" hidden="1" outlineLevel="1" x14ac:dyDescent="0.2">
      <c r="C8" s="2" t="s">
        <v>70</v>
      </c>
      <c r="J8" s="39">
        <f ca="1">J7-J6+1</f>
        <v>36</v>
      </c>
      <c r="K8" s="39">
        <f t="shared" ref="K8:N8" ca="1" si="0">K7-K6+1</f>
        <v>92</v>
      </c>
      <c r="L8" s="39">
        <f t="shared" ca="1" si="0"/>
        <v>92</v>
      </c>
      <c r="M8" s="39">
        <f t="shared" ca="1" si="0"/>
        <v>90</v>
      </c>
      <c r="N8" s="39">
        <f t="shared" ca="1" si="0"/>
        <v>91</v>
      </c>
    </row>
    <row r="9" spans="1:15" s="42" customFormat="1" ht="15" hidden="1" outlineLevel="1" x14ac:dyDescent="0.25">
      <c r="C9" s="2" t="s">
        <v>69</v>
      </c>
      <c r="I9" s="28"/>
      <c r="J9" s="39">
        <f>N(I$9)+1</f>
        <v>1</v>
      </c>
      <c r="K9" s="39">
        <f t="shared" ref="K9:N9" si="1">N(J$9)+1</f>
        <v>2</v>
      </c>
      <c r="L9" s="39">
        <f t="shared" si="1"/>
        <v>3</v>
      </c>
      <c r="M9" s="39">
        <f t="shared" si="1"/>
        <v>4</v>
      </c>
      <c r="N9" s="39">
        <f t="shared" si="1"/>
        <v>5</v>
      </c>
    </row>
    <row r="10" spans="1:15" s="42" customFormat="1" x14ac:dyDescent="0.2"/>
    <row r="11" spans="1:15" s="42" customFormat="1" ht="16.5" thickBot="1" x14ac:dyDescent="0.3">
      <c r="B11" s="51">
        <f>MAX($B$10:$B10)+1</f>
        <v>1</v>
      </c>
      <c r="C11" s="46" t="s">
        <v>71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s="42" customFormat="1" ht="12.75" thickTop="1" x14ac:dyDescent="0.2"/>
    <row r="13" spans="1:15" s="42" customFormat="1" ht="16.5" x14ac:dyDescent="0.25">
      <c r="C13" s="4" t="s">
        <v>72</v>
      </c>
    </row>
    <row r="15" spans="1:15" x14ac:dyDescent="0.2">
      <c r="D15" t="s">
        <v>73</v>
      </c>
      <c r="H15" s="60">
        <f ca="1">TODAY()</f>
        <v>43977</v>
      </c>
    </row>
    <row r="17" spans="4:9" x14ac:dyDescent="0.2">
      <c r="D17" t="s">
        <v>74</v>
      </c>
      <c r="H17" s="52">
        <v>3</v>
      </c>
    </row>
    <row r="19" spans="4:9" x14ac:dyDescent="0.2">
      <c r="D19" t="s">
        <v>75</v>
      </c>
      <c r="H19" s="52">
        <v>12</v>
      </c>
      <c r="I19" s="23" t="str">
        <f ca="1">"e.g. "&amp;TEXT(DATE(YEAR(Model_Start_Date)+IF(Example_Reporting_Month&lt;MONTH(Model_Start_Date),1,0),Example_Reporting_Month+1,1)-1,"dd-Mmm-yy")</f>
        <v>e.g. 31-Dec-20</v>
      </c>
    </row>
    <row r="21" spans="4:9" x14ac:dyDescent="0.2">
      <c r="D21" t="s">
        <v>76</v>
      </c>
      <c r="H21" s="40">
        <f>MOD(Example_Reporting_Month-1,Periodicity)+1</f>
        <v>3</v>
      </c>
    </row>
    <row r="23" spans="4:9" x14ac:dyDescent="0.2">
      <c r="D23" t="s">
        <v>77</v>
      </c>
      <c r="H23" s="61">
        <v>12</v>
      </c>
    </row>
  </sheetData>
  <dataValidations count="1">
    <dataValidation type="list" allowBlank="1" showInputMessage="1" showErrorMessage="1" sqref="H17" xr:uid="{00000000-0002-0000-0400-000000000000}">
      <formula1>"1,2,3,4,6,12"</formula1>
    </dataValidation>
  </dataValidations>
  <hyperlinks>
    <hyperlink ref="A3:E3" location="HL_Navigator" tooltip="Go to Navigator (Table of Contents)" display="Navigator" xr:uid="{00000000-0004-0000-0400-000001000000}"/>
    <hyperlink ref="A3" location="HL_Navigator" display="Navigator" xr:uid="{00000000-0004-0000-0400-000002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1B808-47D6-4DE6-AA3A-7C569A4FF1C5}">
  <sheetPr codeName="Sheet7"/>
  <dimension ref="A1:U23"/>
  <sheetViews>
    <sheetView showGridLines="0" zoomScaleNormal="100" workbookViewId="0">
      <pane ySplit="5" topLeftCell="A6" activePane="bottomLeft" state="frozen"/>
      <selection pane="bottomLeft" activeCell="A6" sqref="A6"/>
    </sheetView>
  </sheetViews>
  <sheetFormatPr defaultColWidth="9.140625" defaultRowHeight="12" x14ac:dyDescent="0.2"/>
  <cols>
    <col min="1" max="5" width="3.7109375" style="65" customWidth="1"/>
    <col min="6" max="6" width="9.140625" style="65"/>
    <col min="7" max="7" width="8.42578125" style="65" bestFit="1" customWidth="1"/>
    <col min="8" max="8" width="10.7109375" style="65" customWidth="1"/>
    <col min="9" max="9" width="9.140625" style="65"/>
    <col min="10" max="21" width="10.7109375" style="65" customWidth="1"/>
    <col min="22" max="16384" width="9.140625" style="65"/>
  </cols>
  <sheetData>
    <row r="1" spans="1:21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Balance Sheet Solution FO</v>
      </c>
      <c r="I1" s="62"/>
      <c r="J1" s="62"/>
      <c r="K1" s="63"/>
    </row>
    <row r="2" spans="1:21" ht="18" x14ac:dyDescent="0.25">
      <c r="A2" s="50" t="str">
        <f ca="1">Model_Name</f>
        <v>Chapter 2.5 - SP INDEX MATCH Examples NEW.xlsm</v>
      </c>
    </row>
    <row r="3" spans="1:21" x14ac:dyDescent="0.2">
      <c r="A3" s="84" t="s">
        <v>1</v>
      </c>
    </row>
    <row r="4" spans="1:21" x14ac:dyDescent="0.2">
      <c r="J4" s="82">
        <v>43831</v>
      </c>
      <c r="K4" s="82">
        <v>43862</v>
      </c>
      <c r="L4" s="82">
        <v>43891</v>
      </c>
      <c r="M4" s="82">
        <v>43922</v>
      </c>
      <c r="N4" s="82">
        <v>43952</v>
      </c>
      <c r="O4" s="82">
        <v>43983</v>
      </c>
      <c r="P4" s="82">
        <v>44013</v>
      </c>
      <c r="Q4" s="82">
        <v>44044</v>
      </c>
      <c r="R4" s="82">
        <v>44075</v>
      </c>
      <c r="S4" s="82">
        <v>44105</v>
      </c>
      <c r="T4" s="82">
        <v>44136</v>
      </c>
      <c r="U4" s="82">
        <v>44166</v>
      </c>
    </row>
    <row r="5" spans="1:21" x14ac:dyDescent="0.2">
      <c r="J5" s="68" t="s">
        <v>107</v>
      </c>
      <c r="K5" s="68" t="s">
        <v>108</v>
      </c>
      <c r="L5" s="68" t="s">
        <v>109</v>
      </c>
      <c r="M5" s="68" t="s">
        <v>110</v>
      </c>
      <c r="N5" s="68" t="s">
        <v>111</v>
      </c>
      <c r="O5" s="68" t="s">
        <v>112</v>
      </c>
      <c r="P5" s="68" t="s">
        <v>113</v>
      </c>
      <c r="Q5" s="68" t="s">
        <v>114</v>
      </c>
      <c r="R5" s="68" t="s">
        <v>115</v>
      </c>
      <c r="S5" s="68" t="s">
        <v>116</v>
      </c>
      <c r="T5" s="68" t="s">
        <v>117</v>
      </c>
      <c r="U5" s="68" t="s">
        <v>118</v>
      </c>
    </row>
    <row r="7" spans="1:21" s="78" customFormat="1" ht="15" x14ac:dyDescent="0.25">
      <c r="B7" s="5" t="s">
        <v>80</v>
      </c>
    </row>
    <row r="8" spans="1:21" s="78" customFormat="1" x14ac:dyDescent="0.2"/>
    <row r="9" spans="1:21" ht="16.5" x14ac:dyDescent="0.25">
      <c r="C9" s="4"/>
      <c r="D9" s="5" t="s">
        <v>81</v>
      </c>
      <c r="J9" s="73">
        <v>100</v>
      </c>
      <c r="K9" s="73">
        <v>110</v>
      </c>
      <c r="L9" s="73">
        <v>120</v>
      </c>
      <c r="M9" s="73">
        <v>130</v>
      </c>
      <c r="N9" s="73">
        <v>137.80000000000001</v>
      </c>
      <c r="O9" s="73">
        <v>150</v>
      </c>
      <c r="P9" s="73">
        <v>160</v>
      </c>
      <c r="Q9" s="73">
        <v>170</v>
      </c>
      <c r="R9" s="73">
        <v>179.9</v>
      </c>
      <c r="S9" s="73">
        <v>190</v>
      </c>
      <c r="T9" s="73">
        <v>200</v>
      </c>
      <c r="U9" s="73">
        <v>210</v>
      </c>
    </row>
    <row r="10" spans="1:21" x14ac:dyDescent="0.2"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</row>
    <row r="11" spans="1:21" ht="15" x14ac:dyDescent="0.25">
      <c r="D11" s="5" t="s">
        <v>82</v>
      </c>
      <c r="J11" s="73">
        <v>100</v>
      </c>
      <c r="K11" s="73">
        <v>110</v>
      </c>
      <c r="L11" s="73">
        <v>120</v>
      </c>
      <c r="M11" s="73">
        <v>130</v>
      </c>
      <c r="N11" s="73">
        <v>140</v>
      </c>
      <c r="O11" s="73">
        <v>150</v>
      </c>
      <c r="P11" s="73">
        <v>160</v>
      </c>
      <c r="Q11" s="73">
        <v>170</v>
      </c>
      <c r="R11" s="73">
        <v>180</v>
      </c>
      <c r="S11" s="73">
        <v>190</v>
      </c>
      <c r="T11" s="73">
        <v>200.1</v>
      </c>
      <c r="U11" s="73">
        <v>210</v>
      </c>
    </row>
    <row r="12" spans="1:21" x14ac:dyDescent="0.2">
      <c r="F12" s="43"/>
    </row>
    <row r="13" spans="1:21" ht="14.25" x14ac:dyDescent="0.2">
      <c r="E13" s="65" t="s">
        <v>83</v>
      </c>
      <c r="F13" s="43"/>
      <c r="J13" s="1">
        <f>(ROUND(J9-J11,5)&lt;&gt;0)*1</f>
        <v>0</v>
      </c>
      <c r="K13" s="1">
        <f t="shared" ref="K13:U13" si="0">(ROUND(K9-K11,5)&lt;&gt;0)*1</f>
        <v>0</v>
      </c>
      <c r="L13" s="1">
        <f t="shared" si="0"/>
        <v>0</v>
      </c>
      <c r="M13" s="1">
        <f t="shared" si="0"/>
        <v>0</v>
      </c>
      <c r="N13" s="1">
        <f>(ROUND(N9-N11,5)&lt;&gt;0)*1</f>
        <v>1</v>
      </c>
      <c r="O13" s="1">
        <f t="shared" si="0"/>
        <v>0</v>
      </c>
      <c r="P13" s="1">
        <f t="shared" si="0"/>
        <v>0</v>
      </c>
      <c r="Q13" s="1">
        <f t="shared" si="0"/>
        <v>0</v>
      </c>
      <c r="R13" s="1">
        <f t="shared" si="0"/>
        <v>1</v>
      </c>
      <c r="S13" s="1">
        <f t="shared" si="0"/>
        <v>0</v>
      </c>
      <c r="T13" s="1">
        <f t="shared" si="0"/>
        <v>1</v>
      </c>
      <c r="U13" s="1">
        <f t="shared" si="0"/>
        <v>0</v>
      </c>
    </row>
    <row r="14" spans="1:21" x14ac:dyDescent="0.2">
      <c r="F14" s="43"/>
      <c r="J14" s="59"/>
    </row>
    <row r="15" spans="1:21" x14ac:dyDescent="0.2">
      <c r="C15" s="70" t="s">
        <v>84</v>
      </c>
      <c r="D15" s="69"/>
      <c r="E15" s="71"/>
      <c r="F15" s="71"/>
      <c r="G15" s="95" t="str">
        <f>IF(SUM(J13:U13)=0,"OK",
IF(SUM(J13:U13)&gt;1,"First ","")&amp;
"Error in "&amp;
TEXT(INDEX(J4:U4,MATCH(1,J13:U13,0)),"mmm-yy"))</f>
        <v>First Error in May-20</v>
      </c>
      <c r="H15" s="96"/>
    </row>
    <row r="16" spans="1:21" x14ac:dyDescent="0.2">
      <c r="F16" s="43"/>
    </row>
    <row r="17" spans="2:8" x14ac:dyDescent="0.2">
      <c r="F17" s="43"/>
    </row>
    <row r="18" spans="2:8" x14ac:dyDescent="0.2">
      <c r="F18" s="43"/>
    </row>
    <row r="19" spans="2:8" ht="15" x14ac:dyDescent="0.25">
      <c r="B19" s="5" t="s">
        <v>85</v>
      </c>
      <c r="F19" s="43"/>
    </row>
    <row r="20" spans="2:8" x14ac:dyDescent="0.2">
      <c r="F20" s="43"/>
    </row>
    <row r="21" spans="2:8" x14ac:dyDescent="0.2">
      <c r="C21" s="67" t="s">
        <v>86</v>
      </c>
      <c r="F21" s="43"/>
      <c r="G21" s="83">
        <f>INDEX(J4:U4,MATCH(1,J13:U13,0))</f>
        <v>43952</v>
      </c>
      <c r="H21" s="72" t="str">
        <f>IF(ISERROR(G21),"Ä",IF(G21=$G$21,"Ö","Ä"))</f>
        <v>Ö</v>
      </c>
    </row>
    <row r="22" spans="2:8" x14ac:dyDescent="0.2">
      <c r="C22" s="67" t="s">
        <v>87</v>
      </c>
      <c r="F22" s="43"/>
      <c r="G22" s="83">
        <f>LOOKUP(1,J13:U13,J4:U4)</f>
        <v>44075</v>
      </c>
      <c r="H22" s="72" t="str">
        <f>IF(ISERROR(G22),"Ä",IF(G22=$G$21,"Ö","Ä"))</f>
        <v>Ä</v>
      </c>
    </row>
    <row r="23" spans="2:8" x14ac:dyDescent="0.2">
      <c r="C23" s="67" t="s">
        <v>88</v>
      </c>
      <c r="F23" s="43"/>
      <c r="G23" s="75" t="e">
        <f>HLOOKUP(1,J13:U13,-11)</f>
        <v>#VALUE!</v>
      </c>
      <c r="H23" s="72" t="str">
        <f>IF(ISERROR(G23),"Ä",IF(G23=$G$21,"Ö","Ä"))</f>
        <v>Ä</v>
      </c>
    </row>
  </sheetData>
  <mergeCells count="1">
    <mergeCell ref="G15:H15"/>
  </mergeCells>
  <conditionalFormatting sqref="J13:U13">
    <cfRule type="cellIs" dxfId="5" priority="5" operator="notEqual">
      <formula>0</formula>
    </cfRule>
  </conditionalFormatting>
  <conditionalFormatting sqref="H21:H23">
    <cfRule type="cellIs" dxfId="4" priority="3" stopIfTrue="1" operator="notEqual">
      <formula>"Ö"</formula>
    </cfRule>
  </conditionalFormatting>
  <conditionalFormatting sqref="G15">
    <cfRule type="cellIs" dxfId="3" priority="1" stopIfTrue="1" operator="notEqual">
      <formula>"OK"</formula>
    </cfRule>
  </conditionalFormatting>
  <hyperlinks>
    <hyperlink ref="A3" location="HL_Navigator" display="Navigator" xr:uid="{4EBF5756-ADDA-46D2-B9D1-1AFBE8E8D42C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63C0E5-4DA0-491C-9274-59C5519DBA48}">
  <sheetPr codeName="Sheet9"/>
  <dimension ref="A1:L29"/>
  <sheetViews>
    <sheetView showGridLines="0" zoomScaleNormal="100" workbookViewId="0">
      <pane ySplit="4" topLeftCell="A5" activePane="bottomLeft" state="frozen"/>
      <selection activeCell="I45" sqref="I45"/>
      <selection pane="bottomLeft" activeCell="A5" sqref="A5"/>
    </sheetView>
  </sheetViews>
  <sheetFormatPr defaultColWidth="9.140625" defaultRowHeight="12" x14ac:dyDescent="0.2"/>
  <cols>
    <col min="1" max="5" width="3.7109375" style="65" customWidth="1"/>
    <col min="6" max="13" width="9.140625" style="65" customWidth="1"/>
    <col min="14" max="16384" width="9.140625" style="65"/>
  </cols>
  <sheetData>
    <row r="1" spans="1:12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Two Dim INDEX Example</v>
      </c>
      <c r="I1" s="62"/>
      <c r="J1" s="62"/>
      <c r="K1" s="63"/>
    </row>
    <row r="2" spans="1:12" ht="18" x14ac:dyDescent="0.25">
      <c r="A2" s="50" t="str">
        <f ca="1">Model_Name</f>
        <v>Chapter 2.5 - SP INDEX MATCH Examples NEW.xlsm</v>
      </c>
    </row>
    <row r="3" spans="1:12" x14ac:dyDescent="0.2">
      <c r="A3" s="84" t="s">
        <v>1</v>
      </c>
      <c r="B3" s="62"/>
      <c r="C3" s="62"/>
      <c r="D3" s="62"/>
      <c r="E3" s="62"/>
    </row>
    <row r="6" spans="1:12" ht="16.5" thickBot="1" x14ac:dyDescent="0.3">
      <c r="B6" s="51">
        <f>MAX($B$5:$B5)+1</f>
        <v>1</v>
      </c>
      <c r="C6" s="3" t="s">
        <v>105</v>
      </c>
      <c r="D6" s="3"/>
      <c r="E6" s="3"/>
      <c r="F6" s="3"/>
      <c r="G6" s="3"/>
      <c r="H6" s="3"/>
      <c r="I6" s="3"/>
      <c r="J6" s="3"/>
      <c r="K6" s="3"/>
      <c r="L6" s="3"/>
    </row>
    <row r="7" spans="1:12" ht="12.75" thickTop="1" x14ac:dyDescent="0.2"/>
    <row r="9" spans="1:12" x14ac:dyDescent="0.2">
      <c r="F9" s="81">
        <f>N(E9)+1</f>
        <v>1</v>
      </c>
      <c r="G9" s="81">
        <f t="shared" ref="G9:L9" si="0">N(F9)+1</f>
        <v>2</v>
      </c>
      <c r="H9" s="81">
        <f t="shared" si="0"/>
        <v>3</v>
      </c>
      <c r="I9" s="81">
        <f t="shared" si="0"/>
        <v>4</v>
      </c>
      <c r="J9" s="81">
        <f t="shared" si="0"/>
        <v>5</v>
      </c>
      <c r="K9" s="81">
        <f t="shared" si="0"/>
        <v>6</v>
      </c>
      <c r="L9" s="81">
        <f t="shared" si="0"/>
        <v>7</v>
      </c>
    </row>
    <row r="10" spans="1:12" x14ac:dyDescent="0.2">
      <c r="E10" s="64"/>
      <c r="F10" s="64" t="str">
        <f>LEFT(ADDRESS(ROW(F10),COLUMN(F10),2),FIND("$",ADDRESS(ROW(F10),COLUMN(F10),2))-1)</f>
        <v>F</v>
      </c>
      <c r="G10" s="64" t="str">
        <f t="shared" ref="G10:L10" si="1">LEFT(ADDRESS(ROW(G10),COLUMN(G10),2),FIND("$",ADDRESS(ROW(G10),COLUMN(G10),2))-1)</f>
        <v>G</v>
      </c>
      <c r="H10" s="64" t="str">
        <f t="shared" si="1"/>
        <v>H</v>
      </c>
      <c r="I10" s="64" t="str">
        <f t="shared" si="1"/>
        <v>I</v>
      </c>
      <c r="J10" s="64" t="str">
        <f t="shared" si="1"/>
        <v>J</v>
      </c>
      <c r="K10" s="64" t="str">
        <f t="shared" si="1"/>
        <v>K</v>
      </c>
      <c r="L10" s="64" t="str">
        <f t="shared" si="1"/>
        <v>L</v>
      </c>
    </row>
    <row r="11" spans="1:12" x14ac:dyDescent="0.2">
      <c r="D11" s="81">
        <f>N(D10)+1</f>
        <v>1</v>
      </c>
      <c r="E11" s="64">
        <f>ROW(E11)</f>
        <v>11</v>
      </c>
      <c r="F11" s="74">
        <v>1</v>
      </c>
      <c r="G11" s="74">
        <v>2</v>
      </c>
      <c r="H11" s="74">
        <v>3</v>
      </c>
      <c r="I11" s="74">
        <v>4</v>
      </c>
      <c r="J11" s="74">
        <v>5</v>
      </c>
      <c r="K11" s="74">
        <v>6</v>
      </c>
      <c r="L11" s="74">
        <v>7</v>
      </c>
    </row>
    <row r="12" spans="1:12" x14ac:dyDescent="0.2">
      <c r="D12" s="81">
        <f t="shared" ref="D12:D21" si="2">N(D11)+1</f>
        <v>2</v>
      </c>
      <c r="E12" s="64">
        <f t="shared" ref="E12:E21" si="3">ROW(E12)</f>
        <v>12</v>
      </c>
      <c r="F12" s="74">
        <v>8</v>
      </c>
      <c r="G12" s="74">
        <v>9</v>
      </c>
      <c r="H12" s="74">
        <v>10</v>
      </c>
      <c r="I12" s="74">
        <v>11</v>
      </c>
      <c r="J12" s="74">
        <v>12</v>
      </c>
      <c r="K12" s="74">
        <v>13</v>
      </c>
      <c r="L12" s="74">
        <v>14</v>
      </c>
    </row>
    <row r="13" spans="1:12" x14ac:dyDescent="0.2">
      <c r="D13" s="81">
        <f t="shared" si="2"/>
        <v>3</v>
      </c>
      <c r="E13" s="64">
        <f t="shared" si="3"/>
        <v>13</v>
      </c>
      <c r="F13" s="74">
        <v>15</v>
      </c>
      <c r="G13" s="74">
        <v>16</v>
      </c>
      <c r="H13" s="74">
        <v>17</v>
      </c>
      <c r="I13" s="74">
        <v>18</v>
      </c>
      <c r="J13" s="74">
        <v>19</v>
      </c>
      <c r="K13" s="74">
        <v>20</v>
      </c>
      <c r="L13" s="74">
        <v>21</v>
      </c>
    </row>
    <row r="14" spans="1:12" x14ac:dyDescent="0.2">
      <c r="D14" s="81">
        <f t="shared" si="2"/>
        <v>4</v>
      </c>
      <c r="E14" s="64">
        <f t="shared" si="3"/>
        <v>14</v>
      </c>
      <c r="F14" s="74">
        <v>22</v>
      </c>
      <c r="G14" s="74">
        <v>23</v>
      </c>
      <c r="H14" s="74">
        <v>24</v>
      </c>
      <c r="I14" s="74">
        <v>25</v>
      </c>
      <c r="J14" s="74">
        <v>26</v>
      </c>
      <c r="K14" s="74">
        <v>27</v>
      </c>
      <c r="L14" s="74">
        <v>28</v>
      </c>
    </row>
    <row r="15" spans="1:12" x14ac:dyDescent="0.2">
      <c r="D15" s="81">
        <f t="shared" si="2"/>
        <v>5</v>
      </c>
      <c r="E15" s="64">
        <f t="shared" si="3"/>
        <v>15</v>
      </c>
      <c r="F15" s="74">
        <v>29</v>
      </c>
      <c r="G15" s="74">
        <v>30</v>
      </c>
      <c r="H15" s="74">
        <v>31</v>
      </c>
      <c r="I15" s="74">
        <v>32</v>
      </c>
      <c r="J15" s="74">
        <v>33</v>
      </c>
      <c r="K15" s="74">
        <v>34</v>
      </c>
      <c r="L15" s="74">
        <v>35</v>
      </c>
    </row>
    <row r="16" spans="1:12" x14ac:dyDescent="0.2">
      <c r="D16" s="81">
        <f t="shared" si="2"/>
        <v>6</v>
      </c>
      <c r="E16" s="64">
        <f t="shared" si="3"/>
        <v>16</v>
      </c>
      <c r="F16" s="74">
        <v>36</v>
      </c>
      <c r="G16" s="74">
        <v>37</v>
      </c>
      <c r="H16" s="74">
        <v>38</v>
      </c>
      <c r="I16" s="74">
        <v>39</v>
      </c>
      <c r="J16" s="74">
        <v>40</v>
      </c>
      <c r="K16" s="74">
        <v>41</v>
      </c>
      <c r="L16" s="74">
        <v>42</v>
      </c>
    </row>
    <row r="17" spans="3:12" x14ac:dyDescent="0.2">
      <c r="D17" s="81">
        <f t="shared" si="2"/>
        <v>7</v>
      </c>
      <c r="E17" s="64">
        <f t="shared" si="3"/>
        <v>17</v>
      </c>
      <c r="F17" s="74">
        <v>43</v>
      </c>
      <c r="G17" s="74">
        <v>44</v>
      </c>
      <c r="H17" s="74">
        <v>45</v>
      </c>
      <c r="I17" s="74">
        <v>46</v>
      </c>
      <c r="J17" s="74">
        <v>47</v>
      </c>
      <c r="K17" s="74">
        <v>48</v>
      </c>
      <c r="L17" s="74">
        <v>49</v>
      </c>
    </row>
    <row r="18" spans="3:12" x14ac:dyDescent="0.2">
      <c r="D18" s="81">
        <f t="shared" si="2"/>
        <v>8</v>
      </c>
      <c r="E18" s="64">
        <f t="shared" si="3"/>
        <v>18</v>
      </c>
      <c r="F18" s="74">
        <v>50</v>
      </c>
      <c r="G18" s="74">
        <v>51</v>
      </c>
      <c r="H18" s="74">
        <v>52</v>
      </c>
      <c r="I18" s="74">
        <v>53</v>
      </c>
      <c r="J18" s="74">
        <v>54</v>
      </c>
      <c r="K18" s="74">
        <v>55</v>
      </c>
      <c r="L18" s="74">
        <v>56</v>
      </c>
    </row>
    <row r="19" spans="3:12" x14ac:dyDescent="0.2">
      <c r="D19" s="81">
        <f t="shared" si="2"/>
        <v>9</v>
      </c>
      <c r="E19" s="64">
        <f t="shared" si="3"/>
        <v>19</v>
      </c>
      <c r="F19" s="74">
        <v>57</v>
      </c>
      <c r="G19" s="74">
        <v>58</v>
      </c>
      <c r="H19" s="74">
        <v>59</v>
      </c>
      <c r="I19" s="74">
        <v>60</v>
      </c>
      <c r="J19" s="74">
        <v>61</v>
      </c>
      <c r="K19" s="74">
        <v>62</v>
      </c>
      <c r="L19" s="74">
        <v>63</v>
      </c>
    </row>
    <row r="20" spans="3:12" x14ac:dyDescent="0.2">
      <c r="D20" s="81">
        <f t="shared" si="2"/>
        <v>10</v>
      </c>
      <c r="E20" s="64">
        <f t="shared" si="3"/>
        <v>20</v>
      </c>
      <c r="F20" s="74">
        <v>64</v>
      </c>
      <c r="G20" s="74">
        <v>65</v>
      </c>
      <c r="H20" s="74">
        <v>66</v>
      </c>
      <c r="I20" s="74">
        <v>67</v>
      </c>
      <c r="J20" s="74">
        <v>68</v>
      </c>
      <c r="K20" s="74">
        <v>69</v>
      </c>
      <c r="L20" s="74">
        <v>70</v>
      </c>
    </row>
    <row r="21" spans="3:12" x14ac:dyDescent="0.2">
      <c r="D21" s="81">
        <f t="shared" si="2"/>
        <v>11</v>
      </c>
      <c r="E21" s="64">
        <f t="shared" si="3"/>
        <v>21</v>
      </c>
      <c r="F21" s="74">
        <v>71</v>
      </c>
      <c r="G21" s="74">
        <v>72</v>
      </c>
      <c r="H21" s="74">
        <v>73</v>
      </c>
      <c r="I21" s="74">
        <v>74</v>
      </c>
      <c r="J21" s="74">
        <v>75</v>
      </c>
      <c r="K21" s="74">
        <v>76</v>
      </c>
      <c r="L21" s="74">
        <v>77</v>
      </c>
    </row>
    <row r="24" spans="3:12" ht="15" x14ac:dyDescent="0.25">
      <c r="C24" s="5" t="s">
        <v>89</v>
      </c>
    </row>
    <row r="26" spans="3:12" x14ac:dyDescent="0.2">
      <c r="E26" s="67" t="s">
        <v>90</v>
      </c>
      <c r="G26" s="76">
        <v>4</v>
      </c>
    </row>
    <row r="27" spans="3:12" x14ac:dyDescent="0.2">
      <c r="E27" s="67" t="s">
        <v>91</v>
      </c>
      <c r="G27" s="76">
        <v>6</v>
      </c>
    </row>
    <row r="28" spans="3:12" x14ac:dyDescent="0.2">
      <c r="G28" s="75"/>
    </row>
    <row r="29" spans="3:12" x14ac:dyDescent="0.2">
      <c r="D29" s="67" t="s">
        <v>92</v>
      </c>
      <c r="G29" s="77">
        <f>INDEX(F11:L21,G26,G27)</f>
        <v>27</v>
      </c>
    </row>
  </sheetData>
  <conditionalFormatting sqref="F11:L21">
    <cfRule type="expression" dxfId="2" priority="6" stopIfTrue="1">
      <formula>AND($D11=$G$26,F$9=$G$27)</formula>
    </cfRule>
    <cfRule type="expression" dxfId="1" priority="7" stopIfTrue="1">
      <formula>OR($D11=$G$26,F$9=$G$27)</formula>
    </cfRule>
  </conditionalFormatting>
  <hyperlinks>
    <hyperlink ref="A3:E3" location="HL_Navigator" tooltip="Go to Navigator (Table of Contents)" display="Navigator" xr:uid="{B8A307E1-50FF-4FE4-92C6-79D2943A5214}"/>
    <hyperlink ref="A3" location="HL_Navigator" display="Navigator" xr:uid="{AD2F90C3-4051-4C20-9604-63FEA89F4FE7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19F2D-58BB-4F19-B46C-A3C076FFD6A6}">
  <sheetPr codeName="Sheet10"/>
  <dimension ref="A1:L35"/>
  <sheetViews>
    <sheetView showGridLines="0" zoomScaleNormal="100" workbookViewId="0">
      <pane ySplit="4" topLeftCell="A5" activePane="bottomLeft" state="frozen"/>
      <selection activeCell="I45" sqref="I45"/>
      <selection pane="bottomLeft" activeCell="A5" sqref="A5"/>
    </sheetView>
  </sheetViews>
  <sheetFormatPr defaultColWidth="9.140625" defaultRowHeight="12" x14ac:dyDescent="0.2"/>
  <cols>
    <col min="1" max="1" width="3.7109375" style="65" customWidth="1"/>
    <col min="2" max="4" width="3.28515625" style="65" customWidth="1"/>
    <col min="5" max="5" width="4.28515625" style="65" customWidth="1"/>
    <col min="6" max="13" width="9.28515625" style="65"/>
    <col min="14" max="16384" width="9.140625" style="65"/>
  </cols>
  <sheetData>
    <row r="1" spans="1:12" ht="20.25" x14ac:dyDescent="0.3">
      <c r="A1" s="49" t="str">
        <f ca="1">IF(ISERROR(RIGHT(CELL("filename",A1),LEN(CELL("filename",A1))-FIND("]",CELL("filename",A1)))),
"",
RIGHT(CELL("filename",A1),LEN(CELL("filename",A1))-FIND("]",CELL("filename",A1))))</f>
        <v>MATCH Example BA</v>
      </c>
      <c r="I1" s="62"/>
      <c r="J1" s="62"/>
      <c r="K1" s="63"/>
    </row>
    <row r="2" spans="1:12" ht="18" x14ac:dyDescent="0.25">
      <c r="A2" s="50" t="str">
        <f ca="1">Model_Name</f>
        <v>Chapter 2.5 - SP INDEX MATCH Examples NEW.xlsm</v>
      </c>
    </row>
    <row r="3" spans="1:12" x14ac:dyDescent="0.2">
      <c r="A3" s="84" t="s">
        <v>1</v>
      </c>
      <c r="B3" s="62"/>
      <c r="C3" s="62"/>
      <c r="D3" s="62"/>
      <c r="E3" s="62"/>
    </row>
    <row r="6" spans="1:12" ht="16.5" thickBot="1" x14ac:dyDescent="0.3">
      <c r="B6" s="51">
        <f>MAX($B$5:$B5)+1</f>
        <v>1</v>
      </c>
      <c r="C6" s="3" t="s">
        <v>106</v>
      </c>
      <c r="D6" s="3"/>
      <c r="E6" s="3"/>
      <c r="F6" s="3"/>
      <c r="G6" s="3"/>
      <c r="H6" s="3"/>
      <c r="I6" s="3"/>
      <c r="J6" s="3"/>
      <c r="K6" s="3"/>
      <c r="L6" s="3"/>
    </row>
    <row r="7" spans="1:12" ht="12.75" thickTop="1" x14ac:dyDescent="0.2"/>
    <row r="8" spans="1:12" s="78" customFormat="1" x14ac:dyDescent="0.2"/>
    <row r="9" spans="1:12" ht="15" x14ac:dyDescent="0.25">
      <c r="C9" s="5" t="s">
        <v>93</v>
      </c>
    </row>
    <row r="10" spans="1:12" ht="15" x14ac:dyDescent="0.25">
      <c r="C10" s="5"/>
    </row>
    <row r="11" spans="1:12" ht="15" x14ac:dyDescent="0.25">
      <c r="C11" s="5"/>
      <c r="D11" s="64"/>
      <c r="E11" s="64" t="str">
        <f>LEFT(ADDRESS(ROW(E11),COLUMN(E11),2),FIND("$",ADDRESS(ROW(E11),COLUMN(E11),2))-1)</f>
        <v>E</v>
      </c>
      <c r="F11" s="64" t="str">
        <f>LEFT(ADDRESS(ROW(F11),COLUMN(F11),2),FIND("$",ADDRESS(ROW(F11),COLUMN(F11),2))-1)</f>
        <v>F</v>
      </c>
    </row>
    <row r="12" spans="1:12" ht="15" x14ac:dyDescent="0.25">
      <c r="C12" s="5"/>
      <c r="D12" s="64">
        <f>ROW(D12)</f>
        <v>12</v>
      </c>
      <c r="E12" s="80">
        <f>N(E10)+1</f>
        <v>1</v>
      </c>
      <c r="F12" s="74" t="s">
        <v>94</v>
      </c>
    </row>
    <row r="13" spans="1:12" ht="15" x14ac:dyDescent="0.25">
      <c r="C13" s="5"/>
      <c r="D13" s="64">
        <f t="shared" ref="D13:D22" si="0">ROW(D13)</f>
        <v>13</v>
      </c>
      <c r="E13" s="80">
        <f t="shared" ref="E13:E22" si="1">N(E12)+1</f>
        <v>2</v>
      </c>
      <c r="F13" s="74" t="s">
        <v>95</v>
      </c>
    </row>
    <row r="14" spans="1:12" ht="15" x14ac:dyDescent="0.25">
      <c r="C14" s="5"/>
      <c r="D14" s="64">
        <f t="shared" si="0"/>
        <v>14</v>
      </c>
      <c r="E14" s="80">
        <f t="shared" si="1"/>
        <v>3</v>
      </c>
      <c r="F14" s="74" t="s">
        <v>94</v>
      </c>
    </row>
    <row r="15" spans="1:12" ht="15" x14ac:dyDescent="0.25">
      <c r="C15" s="5"/>
      <c r="D15" s="64">
        <f t="shared" si="0"/>
        <v>15</v>
      </c>
      <c r="E15" s="80">
        <f t="shared" si="1"/>
        <v>4</v>
      </c>
      <c r="F15" s="74" t="s">
        <v>96</v>
      </c>
    </row>
    <row r="16" spans="1:12" ht="15" x14ac:dyDescent="0.25">
      <c r="C16" s="5"/>
      <c r="D16" s="64">
        <f t="shared" si="0"/>
        <v>16</v>
      </c>
      <c r="E16" s="80">
        <f t="shared" si="1"/>
        <v>5</v>
      </c>
      <c r="F16" s="74" t="s">
        <v>95</v>
      </c>
    </row>
    <row r="17" spans="3:6" ht="15" x14ac:dyDescent="0.25">
      <c r="C17" s="5"/>
      <c r="D17" s="64">
        <f t="shared" si="0"/>
        <v>17</v>
      </c>
      <c r="E17" s="80">
        <f t="shared" si="1"/>
        <v>6</v>
      </c>
      <c r="F17" s="74" t="s">
        <v>97</v>
      </c>
    </row>
    <row r="18" spans="3:6" ht="15" x14ac:dyDescent="0.25">
      <c r="C18" s="5"/>
      <c r="D18" s="64">
        <f t="shared" si="0"/>
        <v>18</v>
      </c>
      <c r="E18" s="80">
        <f t="shared" si="1"/>
        <v>7</v>
      </c>
      <c r="F18" s="74" t="s">
        <v>97</v>
      </c>
    </row>
    <row r="19" spans="3:6" ht="15" x14ac:dyDescent="0.25">
      <c r="C19" s="5"/>
      <c r="D19" s="64">
        <f t="shared" si="0"/>
        <v>19</v>
      </c>
      <c r="E19" s="80">
        <f t="shared" si="1"/>
        <v>8</v>
      </c>
      <c r="F19" s="74" t="s">
        <v>98</v>
      </c>
    </row>
    <row r="20" spans="3:6" ht="15" x14ac:dyDescent="0.25">
      <c r="C20" s="5"/>
      <c r="D20" s="64">
        <f t="shared" si="0"/>
        <v>20</v>
      </c>
      <c r="E20" s="80">
        <f t="shared" si="1"/>
        <v>9</v>
      </c>
      <c r="F20" s="74" t="s">
        <v>99</v>
      </c>
    </row>
    <row r="21" spans="3:6" ht="15" x14ac:dyDescent="0.25">
      <c r="C21" s="5"/>
      <c r="D21" s="64">
        <f t="shared" si="0"/>
        <v>21</v>
      </c>
      <c r="E21" s="80">
        <f t="shared" si="1"/>
        <v>10</v>
      </c>
      <c r="F21" s="74" t="s">
        <v>94</v>
      </c>
    </row>
    <row r="22" spans="3:6" ht="15" x14ac:dyDescent="0.25">
      <c r="C22" s="5"/>
      <c r="D22" s="64">
        <f t="shared" si="0"/>
        <v>22</v>
      </c>
      <c r="E22" s="80">
        <f t="shared" si="1"/>
        <v>11</v>
      </c>
      <c r="F22" s="74" t="s">
        <v>96</v>
      </c>
    </row>
    <row r="23" spans="3:6" ht="15" x14ac:dyDescent="0.25">
      <c r="C23" s="5"/>
    </row>
    <row r="24" spans="3:6" ht="15" x14ac:dyDescent="0.25">
      <c r="C24" s="5"/>
    </row>
    <row r="25" spans="3:6" ht="15" x14ac:dyDescent="0.25">
      <c r="C25" s="5" t="s">
        <v>100</v>
      </c>
    </row>
    <row r="26" spans="3:6" ht="15" x14ac:dyDescent="0.25">
      <c r="C26" s="5"/>
    </row>
    <row r="27" spans="3:6" ht="15" x14ac:dyDescent="0.25">
      <c r="C27" s="5"/>
      <c r="F27" s="76" t="s">
        <v>97</v>
      </c>
    </row>
    <row r="28" spans="3:6" ht="15" x14ac:dyDescent="0.25">
      <c r="C28" s="5"/>
    </row>
    <row r="29" spans="3:6" ht="15" x14ac:dyDescent="0.25">
      <c r="C29" s="5"/>
    </row>
    <row r="30" spans="3:6" ht="15" x14ac:dyDescent="0.25">
      <c r="C30" s="5" t="s">
        <v>101</v>
      </c>
    </row>
    <row r="31" spans="3:6" ht="15" x14ac:dyDescent="0.25">
      <c r="C31" s="5"/>
    </row>
    <row r="32" spans="3:6" ht="15" x14ac:dyDescent="0.25">
      <c r="C32" s="5"/>
      <c r="F32" s="79">
        <v>0</v>
      </c>
    </row>
    <row r="33" spans="3:6" ht="15" x14ac:dyDescent="0.25">
      <c r="C33" s="5"/>
    </row>
    <row r="34" spans="3:6" ht="15" x14ac:dyDescent="0.25">
      <c r="C34" s="5"/>
    </row>
    <row r="35" spans="3:6" ht="15" x14ac:dyDescent="0.25">
      <c r="C35" s="5" t="s">
        <v>102</v>
      </c>
      <c r="F35" s="77">
        <f>MATCH(F27,F12:F22,F32)</f>
        <v>6</v>
      </c>
    </row>
  </sheetData>
  <conditionalFormatting sqref="F12:F22">
    <cfRule type="expression" dxfId="0" priority="5" stopIfTrue="1">
      <formula>$E12=MATCH($F$27,$F$12:$F$22,0)</formula>
    </cfRule>
  </conditionalFormatting>
  <dataValidations count="2">
    <dataValidation type="list" allowBlank="1" showInputMessage="1" showErrorMessage="1" sqref="F27" xr:uid="{8BAEF3E3-CA7A-4F68-94DE-4E055ECFEF62}">
      <formula1>"a,b,c,d,e,f"</formula1>
    </dataValidation>
    <dataValidation type="list" allowBlank="1" showInputMessage="1" showErrorMessage="1" sqref="F32" xr:uid="{A479851E-CDB7-46E6-8232-FD1DE84F13BB}">
      <formula1>"1,0,-1"</formula1>
    </dataValidation>
  </dataValidations>
  <hyperlinks>
    <hyperlink ref="A3:E3" location="HL_Navigator" tooltip="Go to Navigator (Table of Contents)" display="Navigator" xr:uid="{17D3E6A1-090F-4B9E-9BD5-42D4C9569184}"/>
    <hyperlink ref="A3" location="HL_Navigator" display="Navigator" xr:uid="{4DDBC42A-7C16-466D-ABFC-98BA4944634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27</vt:i4>
      </vt:variant>
    </vt:vector>
  </HeadingPairs>
  <TitlesOfParts>
    <vt:vector size="35" baseType="lpstr">
      <vt:lpstr>Cover</vt:lpstr>
      <vt:lpstr>Navigator</vt:lpstr>
      <vt:lpstr>Style Guide</vt:lpstr>
      <vt:lpstr>Model Parameters</vt:lpstr>
      <vt:lpstr>Timing</vt:lpstr>
      <vt:lpstr>Balance Sheet Solution FO</vt:lpstr>
      <vt:lpstr>Two Dim INDEX Example</vt:lpstr>
      <vt:lpstr>MATCH Example BA</vt:lpstr>
      <vt:lpstr>Client_Name</vt:lpstr>
      <vt:lpstr>Days_in_Year</vt:lpstr>
      <vt:lpstr>Example_Reporting_Month</vt:lpstr>
      <vt:lpstr>HL_1</vt:lpstr>
      <vt:lpstr>HL_3</vt:lpstr>
      <vt:lpstr>HL_4</vt:lpstr>
      <vt:lpstr>HL_5</vt:lpstr>
      <vt:lpstr>HL_6</vt:lpstr>
      <vt:lpstr>HL_7</vt:lpstr>
      <vt:lpstr>HL_8</vt:lpstr>
      <vt:lpstr>HL_9</vt:lpstr>
      <vt:lpstr>HL_Model_Parameters</vt:lpstr>
      <vt:lpstr>HL_Navigator</vt:lpstr>
      <vt:lpstr>Macro_NavHeading</vt:lpstr>
      <vt:lpstr>Model_Name</vt:lpstr>
      <vt:lpstr>Model_Start_Date</vt:lpstr>
      <vt:lpstr>Months_in_Half_Yr</vt:lpstr>
      <vt:lpstr>Months_in_Month</vt:lpstr>
      <vt:lpstr>Months_in_Quarter</vt:lpstr>
      <vt:lpstr>Months_in_Year</vt:lpstr>
      <vt:lpstr>Periodicity</vt:lpstr>
      <vt:lpstr>Quarters_in_Year</vt:lpstr>
      <vt:lpstr>Reporting_Month_Factor</vt:lpstr>
      <vt:lpstr>Rounding_Accuracy</vt:lpstr>
      <vt:lpstr>Thousand</vt:lpstr>
      <vt:lpstr>Very_Large_Number</vt:lpstr>
      <vt:lpstr>Very_Small_Number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Liam</dc:creator>
  <cp:lastModifiedBy>Tim Heng</cp:lastModifiedBy>
  <dcterms:created xsi:type="dcterms:W3CDTF">2012-10-20T20:39:47Z</dcterms:created>
  <dcterms:modified xsi:type="dcterms:W3CDTF">2020-05-26T04:11:31Z</dcterms:modified>
</cp:coreProperties>
</file>