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Hanh 27 May 2020\"/>
    </mc:Choice>
  </mc:AlternateContent>
  <xr:revisionPtr revIDLastSave="0" documentId="13_ncr:1_{9B7110C5-8121-41D7-B61C-5BD02B15241E}" xr6:coauthVersionLast="45" xr6:coauthVersionMax="45" xr10:uidLastSave="{00000000-0000-0000-0000-000000000000}"/>
  <bookViews>
    <workbookView xWindow="-120" yWindow="-120" windowWidth="29040" windowHeight="15840" tabRatio="907" xr2:uid="{00000000-000D-0000-FFFF-FFFF00000000}"/>
  </bookViews>
  <sheets>
    <sheet name="Cover" sheetId="1" r:id="rId1"/>
    <sheet name="Navigator" sheetId="3" r:id="rId2"/>
    <sheet name="Style Guide" sheetId="4" r:id="rId3"/>
    <sheet name="Timing" sheetId="6" r:id="rId4"/>
    <sheet name="Model Parameters" sheetId="2" r:id="rId5"/>
    <sheet name="Two_Criteria_OR_Example" sheetId="35" r:id="rId6"/>
    <sheet name="Three_Criteria_OR_Example" sheetId="36" r:id="rId7"/>
    <sheet name="Four_Criteria_OR_Example" sheetId="37" r:id="rId8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3">'Style Guide'!$A$3</definedName>
    <definedName name="HL_4">Timing!$A$3</definedName>
    <definedName name="HL_5">'Model Parameters'!$A$3</definedName>
    <definedName name="HL_6">Two_Criteria_OR_Example!$A$3</definedName>
    <definedName name="HL_7">Three_Criteria_OR_Example!$A$3</definedName>
    <definedName name="HL_8">Four_Criteria_OR_Example!$A$3</definedName>
    <definedName name="HL_Model_Parameters">'Model Parameters'!$A$5</definedName>
    <definedName name="HL_Navigator">Navigator!$A$1</definedName>
    <definedName name="LI_BusinessUnits">'Model Parameters'!$G$66:$G$69</definedName>
    <definedName name="LI_ProductTypes">'Model Parameters'!$G$74:$G$76</definedName>
    <definedName name="Macro_NavHeading">Navigator!$C$7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35" l="1" a="1"/>
  <c r="G42" i="35" s="1"/>
  <c r="G37" i="35" a="1"/>
  <c r="G37" i="35" s="1"/>
  <c r="A1" i="37"/>
  <c r="A1" i="36"/>
  <c r="A1" i="35"/>
  <c r="G44" i="37"/>
  <c r="D44" i="37"/>
  <c r="G39" i="37"/>
  <c r="D37" i="37"/>
  <c r="D36" i="37"/>
  <c r="D35" i="37"/>
  <c r="D34" i="37"/>
  <c r="G43" i="36"/>
  <c r="D43" i="36"/>
  <c r="G38" i="36"/>
  <c r="D36" i="36"/>
  <c r="D35" i="36"/>
  <c r="D34" i="36"/>
  <c r="G76" i="2" l="1"/>
  <c r="G75" i="2"/>
  <c r="G74" i="2"/>
  <c r="G69" i="2"/>
  <c r="G68" i="2"/>
  <c r="G67" i="2"/>
  <c r="G66" i="2"/>
  <c r="J9" i="6" l="1"/>
  <c r="K9" i="6" s="1"/>
  <c r="L9" i="6" s="1"/>
  <c r="M9" i="6" s="1"/>
  <c r="H21" i="6"/>
  <c r="H15" i="6"/>
  <c r="I19" i="6" l="1"/>
  <c r="I37" i="4"/>
  <c r="N9" i="6"/>
  <c r="J6" i="6"/>
  <c r="J7" i="6" s="1"/>
  <c r="J5" i="6" l="1"/>
  <c r="K6" i="6"/>
  <c r="K7" i="6" s="1"/>
  <c r="K5" i="6" l="1"/>
  <c r="L6" i="6"/>
  <c r="L7" i="6" s="1"/>
  <c r="L5" i="6" l="1"/>
  <c r="M6" i="6"/>
  <c r="M7" i="6" s="1"/>
  <c r="M5" i="6" l="1"/>
  <c r="N6" i="6"/>
  <c r="N7" i="6" s="1"/>
  <c r="N5" i="6" s="1"/>
  <c r="B11" i="6" l="1"/>
  <c r="A1" i="6"/>
  <c r="A1" i="2" l="1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37" s="1"/>
  <c r="B6" i="2"/>
  <c r="A2" i="35" l="1"/>
  <c r="A2" i="36"/>
  <c r="B15" i="2"/>
  <c r="B35" i="2" s="1"/>
  <c r="A2" i="6"/>
  <c r="A2" i="2"/>
  <c r="B56" i="4"/>
  <c r="A2" i="4"/>
  <c r="A2" i="3"/>
  <c r="C6" i="1"/>
  <c r="J8" i="6"/>
  <c r="K8" i="6"/>
  <c r="L8" i="6"/>
  <c r="M8" i="6"/>
  <c r="N8" i="6"/>
  <c r="B6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<sst xmlns="http://schemas.openxmlformats.org/spreadsheetml/2006/main" count="368" uniqueCount="155">
  <si>
    <t>Model Parameters</t>
  </si>
  <si>
    <t>Navigator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</si>
  <si>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</si>
  <si>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</si>
  <si>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</si>
  <si>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</si>
  <si>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</si>
  <si>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</si>
  <si>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</si>
  <si>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</si>
  <si>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</si>
  <si>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</si>
  <si>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</si>
  <si>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</si>
  <si>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</si>
  <si>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</si>
  <si>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</si>
  <si>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</si>
  <si>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</si>
  <si>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</si>
  <si>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</si>
  <si>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</si>
  <si>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</si>
  <si>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</si>
  <si>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</si>
  <si>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</si>
  <si>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</si>
  <si>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</si>
  <si>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</si>
  <si>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</si>
  <si>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</si>
  <si>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</si>
  <si>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</si>
  <si>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</si>
  <si>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</si>
  <si>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</si>
  <si>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</si>
  <si>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</si>
  <si>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</si>
  <si>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</si>
  <si>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</si>
  <si>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</si>
  <si>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</si>
  <si>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</si>
  <si>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</si>
  <si>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</si>
  <si>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</si>
  <si>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</si>
  <si>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</si>
  <si>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</si>
  <si>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</si>
  <si>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</si>
  <si>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</si>
  <si>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</si>
  <si>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</si>
  <si>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</si>
  <si>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</si>
  <si>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</si>
  <si>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</si>
  <si>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</si>
  <si>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</si>
  <si>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</si>
  <si>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</si>
  <si>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</si>
  <si>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</si>
  <si>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</si>
  <si>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</si>
  <si>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</si>
  <si>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</si>
  <si>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</si>
  <si>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</si>
  <si>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</si>
  <si>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</si>
  <si>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</si>
  <si>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</si>
  <si>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</si>
  <si>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</si>
  <si>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</si>
  <si>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 xml:space="preserve">SumProduct </t>
  </si>
  <si>
    <t>Technical assumptions</t>
  </si>
  <si>
    <t>Model Information</t>
  </si>
  <si>
    <t>Unit</t>
  </si>
  <si>
    <t>Boolean</t>
  </si>
  <si>
    <t>Percentage</t>
  </si>
  <si>
    <t>No of Days</t>
  </si>
  <si>
    <t>Year</t>
  </si>
  <si>
    <t>No of Years</t>
  </si>
  <si>
    <t>Multiuplier</t>
  </si>
  <si>
    <t>Financial Statement Abbreciations</t>
  </si>
  <si>
    <t>Income Statement</t>
  </si>
  <si>
    <t>Balance Sheet</t>
  </si>
  <si>
    <t>Cash Flow Statement</t>
  </si>
  <si>
    <t>#</t>
  </si>
  <si>
    <t>US$'000</t>
  </si>
  <si>
    <t>[1,0]</t>
  </si>
  <si>
    <t>%</t>
  </si>
  <si>
    <t># Days</t>
  </si>
  <si>
    <t># Year(s)</t>
  </si>
  <si>
    <t>x</t>
  </si>
  <si>
    <t>IS</t>
  </si>
  <si>
    <t>BS</t>
  </si>
  <si>
    <t>CFS</t>
  </si>
  <si>
    <t>Days_in_year</t>
  </si>
  <si>
    <t>Months_in_Month</t>
  </si>
  <si>
    <t>Months_in_Qtr</t>
  </si>
  <si>
    <t>Months_in_Half_Yr</t>
  </si>
  <si>
    <t>Months_in_Year</t>
  </si>
  <si>
    <t>Quarters_in_Year</t>
  </si>
  <si>
    <t>Rounding_Accuracy</t>
  </si>
  <si>
    <t>Very_Large_Number</t>
  </si>
  <si>
    <t>Very_Small_Number</t>
  </si>
  <si>
    <t>No_of_Days</t>
  </si>
  <si>
    <t>Multiplier</t>
  </si>
  <si>
    <t>Income_Statement</t>
  </si>
  <si>
    <t>Balance_Sheet</t>
  </si>
  <si>
    <t>Cash_Flow_Statement</t>
  </si>
  <si>
    <t>X</t>
  </si>
  <si>
    <t>Z</t>
  </si>
  <si>
    <t>Y</t>
  </si>
  <si>
    <t>Model Lists</t>
  </si>
  <si>
    <t>Business Units</t>
  </si>
  <si>
    <t>Product Types</t>
  </si>
  <si>
    <t>Sales</t>
  </si>
  <si>
    <t>Dataset</t>
  </si>
  <si>
    <t xml:space="preserve">Example file to demonstrate the various functions used to evaluate </t>
  </si>
  <si>
    <t>multiple criteria.</t>
  </si>
  <si>
    <t>Multiple Criteria: Two Criteria (OR) Example</t>
  </si>
  <si>
    <t>Dummy Database</t>
  </si>
  <si>
    <t>Division</t>
  </si>
  <si>
    <t>Car</t>
  </si>
  <si>
    <t>North</t>
  </si>
  <si>
    <t>Mercudi</t>
  </si>
  <si>
    <t>Lexota</t>
  </si>
  <si>
    <t>South</t>
  </si>
  <si>
    <t>East</t>
  </si>
  <si>
    <t>Need to remove double count.</t>
  </si>
  <si>
    <t>West</t>
  </si>
  <si>
    <t>Result</t>
  </si>
  <si>
    <t>Solution</t>
  </si>
  <si>
    <t>SUMPRODUCT(SIGN) Method</t>
  </si>
  <si>
    <t>Sales Mgr</t>
  </si>
  <si>
    <t>Alice</t>
  </si>
  <si>
    <t>Bernie</t>
  </si>
  <si>
    <t>Charlie</t>
  </si>
  <si>
    <t>Delta</t>
  </si>
  <si>
    <t>Need to remove overlaps very carefully!</t>
  </si>
  <si>
    <t>Finance?</t>
  </si>
  <si>
    <t>Yes</t>
  </si>
  <si>
    <t>No</t>
  </si>
  <si>
    <t>Need to remove overlaps very, very carefully!</t>
  </si>
  <si>
    <t>Multiple Criteria: Three Criteria (OR) Example</t>
  </si>
  <si>
    <t>Multiple Criteria: Four Criteria (OR) Example</t>
  </si>
  <si>
    <t>Two_Criteria_OR_Example</t>
  </si>
  <si>
    <t>Three_Criteria_OR_Example</t>
  </si>
  <si>
    <t>Four_Criteria_OR_Example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</si>
</sst>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ý&quot;;&quot;ý&quot;;&quot;þ&quot;"/>
    <numFmt numFmtId="166" formatCode="#,##0&quot;.&quot;"/>
    <numFmt numFmtId="167" formatCode="0.E+00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1" formatCode="dd\/mm\/yyyy"/>
    <numFmt numFmtId="182" formatCode="_(###0_);\(###0\);_(###0_)"/>
    <numFmt numFmtId="183" formatCode="d/m/yy"/>
    <numFmt numFmtId="184" formatCode="_(#,##0.0%_);\(#,##0.0%\);_(&quot;-&quot;_)"/>
    <numFmt numFmtId="185" formatCode="_(#,##0.0\x_);\(#,##0.0\x\);_(&quot;-&quot;_)"/>
    <numFmt numFmtId="186" formatCode="_)d/m/yy_)"/>
    <numFmt numFmtId="187" formatCode="_(#,##0_);\(#,##0\);_(&quot;-&quot;_)"/>
    <numFmt numFmtId="188" formatCode="_(&quot;$&quot;#,##0_);\(&quot;$&quot;#,##0\);_(&quot;-&quot;_)"/>
  </numFmts>
  <fonts count="5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8"/>
      <name val="Arial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indexed="56"/>
      <name val="Wingdings"/>
      <charset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14"/>
      <color indexed="8"/>
      <name val="Tahoma"/>
      <family val="2"/>
    </font>
    <font>
      <b/>
      <sz val="13"/>
      <color indexed="8"/>
      <name val="Tahoma"/>
      <family val="2"/>
    </font>
    <font>
      <b/>
      <sz val="12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i/>
      <sz val="8"/>
      <color rgb="FFFF0000"/>
      <name val="Arial"/>
      <family val="2"/>
    </font>
    <font>
      <b/>
      <sz val="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0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7" applyAlignment="0"/>
    <xf numFmtId="165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69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7">
      <alignment horizontal="center"/>
    </xf>
    <xf numFmtId="41" fontId="5" fillId="8" borderId="8" applyFont="0" applyAlignment="0"/>
    <xf numFmtId="0" fontId="13" fillId="10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3" fontId="16" fillId="3" borderId="1"/>
    <xf numFmtId="164" fontId="31" fillId="11" borderId="7">
      <alignment horizontal="center"/>
      <protection locked="0"/>
    </xf>
    <xf numFmtId="0" fontId="33" fillId="0" borderId="0"/>
    <xf numFmtId="170" fontId="33" fillId="0" borderId="17">
      <alignment horizontal="center" vertical="center"/>
      <protection locked="0"/>
    </xf>
    <xf numFmtId="183" fontId="33" fillId="0" borderId="17">
      <alignment horizontal="center" vertical="center"/>
      <protection locked="0"/>
    </xf>
    <xf numFmtId="185" fontId="33" fillId="0" borderId="17">
      <alignment horizontal="center" vertical="center"/>
      <protection locked="0"/>
    </xf>
    <xf numFmtId="171" fontId="33" fillId="0" borderId="17">
      <alignment horizontal="center" vertical="center"/>
      <protection locked="0"/>
    </xf>
    <xf numFmtId="184" fontId="33" fillId="0" borderId="17">
      <alignment horizontal="center" vertical="center"/>
      <protection locked="0"/>
    </xf>
    <xf numFmtId="182" fontId="33" fillId="0" borderId="17">
      <alignment horizontal="center" vertical="center"/>
      <protection locked="0"/>
    </xf>
    <xf numFmtId="0" fontId="33" fillId="0" borderId="17">
      <alignment vertical="center"/>
      <protection locked="0"/>
    </xf>
    <xf numFmtId="170" fontId="33" fillId="0" borderId="17">
      <alignment horizontal="right" vertical="center"/>
      <protection locked="0"/>
    </xf>
    <xf numFmtId="186" fontId="33" fillId="0" borderId="17">
      <alignment horizontal="right" vertical="center"/>
      <protection locked="0"/>
    </xf>
    <xf numFmtId="185" fontId="33" fillId="0" borderId="17">
      <alignment horizontal="right" vertical="center"/>
      <protection locked="0"/>
    </xf>
    <xf numFmtId="171" fontId="33" fillId="0" borderId="17">
      <alignment horizontal="right" vertical="center"/>
      <protection locked="0"/>
    </xf>
    <xf numFmtId="184" fontId="33" fillId="0" borderId="17">
      <alignment horizontal="right" vertical="center"/>
      <protection locked="0"/>
    </xf>
    <xf numFmtId="182" fontId="33" fillId="0" borderId="17">
      <alignment horizontal="right" vertical="center"/>
      <protection locked="0"/>
    </xf>
    <xf numFmtId="0" fontId="33" fillId="0" borderId="0" applyNumberFormat="0" applyFont="0" applyFill="0" applyBorder="0">
      <alignment horizontal="center" vertical="center"/>
      <protection locked="0"/>
    </xf>
    <xf numFmtId="170" fontId="33" fillId="0" borderId="0" applyFill="0" applyBorder="0">
      <alignment horizontal="center" vertical="center"/>
    </xf>
    <xf numFmtId="183" fontId="33" fillId="0" borderId="0" applyFill="0" applyBorder="0">
      <alignment horizontal="center" vertical="center"/>
    </xf>
    <xf numFmtId="185" fontId="33" fillId="0" borderId="0" applyFill="0" applyBorder="0">
      <alignment horizontal="center" vertical="center"/>
    </xf>
    <xf numFmtId="171" fontId="33" fillId="0" borderId="0" applyFill="0" applyBorder="0">
      <alignment horizontal="center" vertical="center"/>
    </xf>
    <xf numFmtId="184" fontId="33" fillId="0" borderId="0" applyFill="0" applyBorder="0">
      <alignment horizontal="center" vertical="center"/>
    </xf>
    <xf numFmtId="182" fontId="33" fillId="0" borderId="0" applyFill="0" applyBorder="0">
      <alignment horizontal="center"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9" fillId="0" borderId="0" applyFill="0" applyBorder="0">
      <alignment vertical="center"/>
    </xf>
    <xf numFmtId="0" fontId="33" fillId="0" borderId="0" applyFill="0" applyBorder="0">
      <alignment vertical="center"/>
    </xf>
    <xf numFmtId="0" fontId="40" fillId="0" borderId="0" applyFill="0" applyBorder="0">
      <alignment horizontal="center" vertical="center"/>
      <protection locked="0"/>
    </xf>
    <xf numFmtId="0" fontId="40" fillId="0" borderId="0" applyFill="0" applyBorder="0">
      <alignment horizontal="center" vertical="center"/>
      <protection locked="0"/>
    </xf>
    <xf numFmtId="0" fontId="39" fillId="0" borderId="2" applyFill="0">
      <alignment horizontal="center" vertical="center"/>
    </xf>
    <xf numFmtId="0" fontId="33" fillId="0" borderId="2" applyFill="0">
      <alignment horizontal="center" vertical="center"/>
    </xf>
    <xf numFmtId="187" fontId="33" fillId="0" borderId="2" applyFill="0">
      <alignment horizontal="center" vertical="center"/>
    </xf>
    <xf numFmtId="0" fontId="36" fillId="0" borderId="0" applyFill="0" applyBorder="0">
      <alignment horizontal="left" vertical="center"/>
    </xf>
    <xf numFmtId="0" fontId="39" fillId="0" borderId="0" applyFill="0" applyBorder="0">
      <alignment vertical="center"/>
    </xf>
    <xf numFmtId="170" fontId="51" fillId="0" borderId="0" applyFill="0" applyBorder="0">
      <alignment horizontal="right" vertical="center"/>
    </xf>
    <xf numFmtId="186" fontId="51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51" fillId="0" borderId="0" applyFill="0" applyBorder="0">
      <alignment vertical="center"/>
    </xf>
    <xf numFmtId="0" fontId="40" fillId="0" borderId="0" applyFill="0" applyBorder="0">
      <alignment horizontal="center" vertical="center"/>
      <protection locked="0"/>
    </xf>
    <xf numFmtId="0" fontId="40" fillId="0" borderId="0" applyFill="0" applyBorder="0">
      <alignment horizontal="center" vertical="center"/>
      <protection locked="0"/>
    </xf>
    <xf numFmtId="0" fontId="52" fillId="0" borderId="0" applyFill="0" applyBorder="0">
      <alignment horizontal="left" vertical="center"/>
      <protection locked="0"/>
    </xf>
    <xf numFmtId="0" fontId="47" fillId="0" borderId="0" applyFill="0" applyBorder="0">
      <alignment horizontal="left" vertical="center"/>
    </xf>
    <xf numFmtId="185" fontId="51" fillId="0" borderId="0" applyFill="0" applyBorder="0">
      <alignment horizontal="right" vertical="center"/>
    </xf>
    <xf numFmtId="0" fontId="51" fillId="0" borderId="0" applyFill="0" applyBorder="0">
      <alignment vertical="center"/>
    </xf>
    <xf numFmtId="171" fontId="51" fillId="0" borderId="0" applyFill="0" applyBorder="0">
      <alignment horizontal="right" vertical="center"/>
    </xf>
    <xf numFmtId="184" fontId="51" fillId="0" borderId="0" applyFill="0" applyBorder="0">
      <alignment horizontal="right" vertical="center"/>
    </xf>
    <xf numFmtId="0" fontId="50" fillId="0" borderId="0" applyFill="0" applyBorder="0">
      <alignment vertical="center"/>
    </xf>
    <xf numFmtId="171" fontId="46" fillId="0" borderId="0" applyFill="0" applyBorder="0">
      <alignment horizontal="left" vertical="center"/>
    </xf>
    <xf numFmtId="0" fontId="45" fillId="0" borderId="0" applyFill="0" applyBorder="0">
      <alignment horizontal="left" vertical="center"/>
    </xf>
    <xf numFmtId="182" fontId="51" fillId="0" borderId="0" applyFill="0" applyBorder="0">
      <alignment horizontal="right" vertical="center"/>
    </xf>
    <xf numFmtId="170" fontId="33" fillId="0" borderId="0" applyFill="0" applyBorder="0">
      <alignment horizontal="right" vertical="center"/>
    </xf>
    <xf numFmtId="186" fontId="33" fillId="0" borderId="0" applyFill="0" applyBorder="0">
      <alignment horizontal="right" vertical="center"/>
    </xf>
    <xf numFmtId="185" fontId="33" fillId="0" borderId="0" applyFill="0" applyBorder="0">
      <alignment horizontal="right" vertical="center"/>
    </xf>
    <xf numFmtId="171" fontId="33" fillId="0" borderId="0" applyFill="0" applyBorder="0">
      <alignment horizontal="right" vertical="center"/>
    </xf>
    <xf numFmtId="184" fontId="33" fillId="0" borderId="0" applyFill="0" applyBorder="0">
      <alignment horizontal="right" vertical="center"/>
    </xf>
    <xf numFmtId="182" fontId="33" fillId="0" borderId="0" applyFill="0" applyBorder="0">
      <alignment horizontal="right" vertical="center"/>
    </xf>
    <xf numFmtId="0" fontId="35" fillId="0" borderId="0" applyFill="0" applyBorder="0">
      <alignment horizontal="left" vertical="center"/>
    </xf>
    <xf numFmtId="0" fontId="34" fillId="0" borderId="0" applyFill="0" applyBorder="0">
      <alignment horizontal="left" vertical="center"/>
    </xf>
    <xf numFmtId="0" fontId="41" fillId="0" borderId="0" applyFill="0" applyBorder="0">
      <alignment horizontal="left" vertical="center"/>
      <protection locked="0"/>
    </xf>
    <xf numFmtId="0" fontId="42" fillId="0" borderId="0" applyFill="0" applyBorder="0">
      <alignment horizontal="left" vertical="center"/>
      <protection locked="0"/>
    </xf>
    <xf numFmtId="0" fontId="43" fillId="0" borderId="0" applyFill="0" applyBorder="0">
      <alignment horizontal="left" vertical="center"/>
      <protection locked="0"/>
    </xf>
    <xf numFmtId="0" fontId="44" fillId="0" borderId="0" applyFill="0" applyBorder="0">
      <alignment horizontal="left" vertical="center"/>
      <protection locked="0"/>
    </xf>
  </cellStyleXfs>
  <cellXfs count="88">
    <xf numFmtId="0" fontId="0" fillId="0" borderId="0" xfId="0"/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6" fillId="0" borderId="3" xfId="13" applyAlignment="1">
      <alignment horizontal="center"/>
    </xf>
    <xf numFmtId="167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0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0" borderId="0" xfId="33" applyBorder="1">
      <alignment horizontal="center"/>
    </xf>
    <xf numFmtId="0" fontId="25" fillId="4" borderId="7" xfId="14">
      <protection locked="0"/>
    </xf>
    <xf numFmtId="0" fontId="12" fillId="0" borderId="0" xfId="0" applyFont="1" applyBorder="1"/>
    <xf numFmtId="0" fontId="26" fillId="0" borderId="3" xfId="13" applyAlignment="1"/>
    <xf numFmtId="168" fontId="1" fillId="5" borderId="7" xfId="18"/>
    <xf numFmtId="165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2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41" fontId="0" fillId="0" borderId="0" xfId="2" applyFont="1"/>
    <xf numFmtId="169" fontId="0" fillId="0" borderId="0" xfId="26" applyFont="1"/>
    <xf numFmtId="9" fontId="0" fillId="0" borderId="0" xfId="5" applyFont="1"/>
    <xf numFmtId="0" fontId="0" fillId="0" borderId="0" xfId="0"/>
    <xf numFmtId="180" fontId="23" fillId="0" borderId="0" xfId="16">
      <alignment horizontal="center"/>
    </xf>
    <xf numFmtId="179" fontId="24" fillId="0" borderId="0" xfId="17">
      <alignment horizontal="center"/>
    </xf>
    <xf numFmtId="0" fontId="3" fillId="0" borderId="0" xfId="15"/>
    <xf numFmtId="165" fontId="16" fillId="3" borderId="1" xfId="10" applyNumberFormat="1" applyProtection="1">
      <protection locked="0"/>
    </xf>
    <xf numFmtId="166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3" fontId="16" fillId="3" borderId="1" xfId="41"/>
    <xf numFmtId="41" fontId="25" fillId="4" borderId="7" xfId="14" applyNumberFormat="1">
      <protection locked="0"/>
    </xf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 applyBorder="1">
      <alignment horizontal="center"/>
    </xf>
    <xf numFmtId="179" fontId="24" fillId="0" borderId="0" xfId="17" applyNumberFormat="1" applyBorder="1">
      <alignment horizontal="center"/>
    </xf>
    <xf numFmtId="178" fontId="26" fillId="0" borderId="3" xfId="13" applyNumberFormat="1">
      <alignment horizontal="center"/>
    </xf>
    <xf numFmtId="41" fontId="26" fillId="0" borderId="3" xfId="2" applyFont="1" applyBorder="1" applyAlignment="1"/>
    <xf numFmtId="0" fontId="27" fillId="0" borderId="0" xfId="8" applyAlignment="1">
      <protection locked="0"/>
    </xf>
    <xf numFmtId="181" fontId="26" fillId="0" borderId="3" xfId="13" applyNumberFormat="1" applyAlignment="1">
      <alignment horizontal="center"/>
    </xf>
    <xf numFmtId="0" fontId="0" fillId="0" borderId="0" xfId="0"/>
    <xf numFmtId="0" fontId="0" fillId="0" borderId="0" xfId="0"/>
    <xf numFmtId="0" fontId="27" fillId="0" borderId="0" xfId="8">
      <alignment horizontal="left"/>
      <protection locked="0"/>
    </xf>
    <xf numFmtId="0" fontId="0" fillId="0" borderId="0" xfId="0"/>
    <xf numFmtId="0" fontId="27" fillId="0" borderId="0" xfId="8">
      <alignment horizontal="left"/>
      <protection locked="0"/>
    </xf>
    <xf numFmtId="0" fontId="53" fillId="0" borderId="0" xfId="0" applyFont="1"/>
    <xf numFmtId="0" fontId="25" fillId="4" borderId="7" xfId="14" applyAlignment="1">
      <alignment horizontal="center" vertical="center"/>
      <protection locked="0"/>
    </xf>
    <xf numFmtId="0" fontId="33" fillId="0" borderId="0" xfId="43"/>
    <xf numFmtId="0" fontId="39" fillId="0" borderId="0" xfId="66" applyFont="1" applyFill="1">
      <alignment vertical="center"/>
    </xf>
    <xf numFmtId="188" fontId="39" fillId="0" borderId="0" xfId="58" applyNumberFormat="1" applyFont="1" applyFill="1">
      <alignment horizontal="center" vertical="center"/>
    </xf>
    <xf numFmtId="188" fontId="39" fillId="0" borderId="16" xfId="58" applyNumberFormat="1" applyFont="1" applyFill="1" applyBorder="1">
      <alignment horizontal="center" vertical="center"/>
    </xf>
    <xf numFmtId="0" fontId="54" fillId="12" borderId="0" xfId="66" applyFont="1" applyFill="1" applyAlignment="1">
      <alignment horizontal="center" vertical="center"/>
    </xf>
    <xf numFmtId="0" fontId="17" fillId="0" borderId="0" xfId="11"/>
    <xf numFmtId="0" fontId="18" fillId="0" borderId="0" xfId="12"/>
    <xf numFmtId="0" fontId="39" fillId="0" borderId="0" xfId="66" applyFill="1">
      <alignment vertical="center"/>
    </xf>
    <xf numFmtId="188" fontId="25" fillId="0" borderId="7" xfId="14" applyNumberFormat="1" applyFill="1" applyAlignment="1">
      <alignment horizontal="center" vertical="center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3" fillId="10" borderId="0" xfId="33">
      <alignment horizontal="center"/>
    </xf>
    <xf numFmtId="0" fontId="13" fillId="10" borderId="0" xfId="33" applyBorder="1">
      <alignment horizontal="center"/>
    </xf>
    <xf numFmtId="0" fontId="26" fillId="0" borderId="4" xfId="13" applyBorder="1" applyAlignment="1">
      <alignment horizontal="left"/>
    </xf>
    <xf numFmtId="0" fontId="26" fillId="0" borderId="5" xfId="13" applyBorder="1" applyAlignment="1">
      <alignment horizontal="left"/>
    </xf>
    <xf numFmtId="0" fontId="26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</cellXfs>
  <cellStyles count="105">
    <cellStyle name="Accounts Ref" xfId="15" xr:uid="{00000000-0005-0000-0000-000000000000}"/>
    <cellStyle name="Assumption" xfId="14" xr:uid="{00000000-0005-0000-0000-000001000000}"/>
    <cellStyle name="Assumptions Center Currency" xfId="44" xr:uid="{9B2A8FDE-CC92-4340-985A-5D74FB5927CA}"/>
    <cellStyle name="Assumptions Center Date" xfId="45" xr:uid="{FCD54A31-BB24-427C-B759-0168E0EEF7F2}"/>
    <cellStyle name="Assumptions Center Multiple" xfId="46" xr:uid="{EF266BBB-58F0-41B4-AAB2-1AD323C98FD3}"/>
    <cellStyle name="Assumptions Center Number" xfId="47" xr:uid="{C382CFC1-9AB4-44F3-8E0A-65EF5A84B3FB}"/>
    <cellStyle name="Assumptions Center Percentage" xfId="48" xr:uid="{9B24428A-FF22-48A7-8676-6548899F230F}"/>
    <cellStyle name="Assumptions Center Year" xfId="49" xr:uid="{898EADF7-0C4D-4891-9D92-7D27A32E5338}"/>
    <cellStyle name="Assumptions Heading" xfId="50" xr:uid="{D3E6EFE6-2504-4B45-9BAA-19D05F215611}"/>
    <cellStyle name="Assumptions Right Currency" xfId="51" xr:uid="{73711EDC-CAC2-4956-A2F6-A0D5590455CA}"/>
    <cellStyle name="Assumptions Right Date" xfId="52" xr:uid="{F2C61682-9D73-4A85-9FD8-99551A624061}"/>
    <cellStyle name="Assumptions Right Multiple" xfId="53" xr:uid="{1980C35A-84F2-4EA1-B34E-DAFA80A7D31C}"/>
    <cellStyle name="Assumptions Right Number" xfId="54" xr:uid="{D8642558-E312-47B9-8DCA-A89FBA832748}"/>
    <cellStyle name="Assumptions Right Percentage" xfId="55" xr:uid="{E757C7EA-A78E-4FB4-AB75-6271263CBE34}"/>
    <cellStyle name="Assumptions Right Year" xfId="56" xr:uid="{77C71CA0-A6B9-41B0-93F3-04D36B5113AC}"/>
    <cellStyle name="Cell Link" xfId="57" xr:uid="{17441CE0-FE6E-439F-981E-D0212E48FB67}"/>
    <cellStyle name="Center Currency" xfId="58" xr:uid="{355CAD42-9F12-4430-8E37-87E4EB7956A0}"/>
    <cellStyle name="Center Date" xfId="59" xr:uid="{94F53B65-E792-495D-B40B-00E5EDE9DCF4}"/>
    <cellStyle name="Center Multiple" xfId="60" xr:uid="{8BB1E66F-8520-40B9-88E0-F5CD84863C44}"/>
    <cellStyle name="Center Number" xfId="61" xr:uid="{A02A1789-B416-4C60-A05A-BC4E1D9BB8F4}"/>
    <cellStyle name="Center Percentage" xfId="62" xr:uid="{55F9D64A-3E00-4E0B-99F9-4350ECD4B0AB}"/>
    <cellStyle name="Center Year" xfId="63" xr:uid="{A70D3EFF-0FA0-4D33-829E-26C6301872D1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2" xfId="64" xr:uid="{BE84835A-C1B9-49E8-8C96-AA02C182FA5E}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2" xfId="65" xr:uid="{7005546D-A6FE-46BD-B696-3E5EDFD9DE48}"/>
    <cellStyle name="Heading 2 Text" xfId="11" xr:uid="{00000000-0005-0000-0000-00000F000000}"/>
    <cellStyle name="Heading 3" xfId="39" builtinId="18" customBuiltin="1"/>
    <cellStyle name="Heading 3 2" xfId="66" xr:uid="{0641FE36-6F49-40C1-A504-35FC4F532D35}"/>
    <cellStyle name="Heading 3 Text" xfId="12" xr:uid="{00000000-0005-0000-0000-000011000000}"/>
    <cellStyle name="Heading 4" xfId="6" builtinId="19" customBuiltin="1"/>
    <cellStyle name="Heading 4 2" xfId="67" xr:uid="{B15036D3-3BDA-4B5F-9B14-A2F01DB34741}"/>
    <cellStyle name="Hyperlink" xfId="8" builtinId="8" customBuiltin="1"/>
    <cellStyle name="Hyperlink Arrow" xfId="68" xr:uid="{D0B6410A-8A8B-44E6-A9D2-53514C6B55D3}"/>
    <cellStyle name="Hyperlink Check" xfId="69" xr:uid="{ECFD350D-8A15-4CCB-A3AA-98AEE6471808}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Lookup Table Heading" xfId="70" xr:uid="{DBB3D711-982B-4243-8A5E-855A46BB034F}"/>
    <cellStyle name="Lookup Table Label" xfId="71" xr:uid="{CBB3350D-6A96-43C1-B6F2-282EA29B3F09}"/>
    <cellStyle name="Lookup Table Number" xfId="72" xr:uid="{5D17A44B-FBD9-4CEB-B635-849887F1E30A}"/>
    <cellStyle name="Model Name" xfId="9" xr:uid="{00000000-0005-0000-0000-000018000000}"/>
    <cellStyle name="Model Name 2" xfId="73" xr:uid="{A7BB71AB-BFFC-43F9-8E9B-F6DEC0F3EABB}"/>
    <cellStyle name="Normal" xfId="0" builtinId="0" customBuiltin="1"/>
    <cellStyle name="Normal 2" xfId="24" xr:uid="{00000000-0005-0000-0000-00001A000000}"/>
    <cellStyle name="Normal 3" xfId="43" xr:uid="{48F54146-729D-4320-A155-6F3144846EC3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Period Title" xfId="74" xr:uid="{3144DAE2-10A9-4D57-A163-2150F51A1A31}"/>
    <cellStyle name="Presentation Currency" xfId="75" xr:uid="{1E505F94-394A-4B73-9402-9DDDF2247C64}"/>
    <cellStyle name="Presentation Date" xfId="76" xr:uid="{D8343C9B-5FD1-4EA8-A65F-0B2E977788DE}"/>
    <cellStyle name="Presentation Heading 1" xfId="77" xr:uid="{712F8391-CDEA-4760-88A9-C3FA3D72B10B}"/>
    <cellStyle name="Presentation Heading 2" xfId="78" xr:uid="{026F13FC-E060-4724-B91A-949DA237A9C1}"/>
    <cellStyle name="Presentation Heading 3" xfId="79" xr:uid="{EE762B54-E137-4869-B095-04940A649D9B}"/>
    <cellStyle name="Presentation Heading 4" xfId="80" xr:uid="{DB2D09A7-828D-4A92-8CD0-4D64897F6FBA}"/>
    <cellStyle name="Presentation Hyperlink Arrow" xfId="81" xr:uid="{229AC671-F1A8-47FD-B584-DD0498EA080B}"/>
    <cellStyle name="Presentation Hyperlink Check" xfId="82" xr:uid="{84A88569-2AB5-4420-A303-3C6EDA77D8A9}"/>
    <cellStyle name="Presentation Hyperlink Text" xfId="83" xr:uid="{BB70D391-EDD5-4DDD-B39C-5A0A9C1E8D74}"/>
    <cellStyle name="Presentation Model Name" xfId="84" xr:uid="{19562F2B-F8B3-4619-8E69-2F31F025201F}"/>
    <cellStyle name="Presentation Multiple" xfId="85" xr:uid="{744179EF-4C3B-44C2-877E-FA278A194FA3}"/>
    <cellStyle name="Presentation Normal" xfId="86" xr:uid="{98B9FB0C-41B8-44CD-BF46-1763A11E8A93}"/>
    <cellStyle name="Presentation Number" xfId="87" xr:uid="{B2796B6D-42E5-4A52-8D4D-24DD055409E8}"/>
    <cellStyle name="Presentation Percentage" xfId="88" xr:uid="{E7F8DA4E-9720-4AFA-8A22-4C147202CA64}"/>
    <cellStyle name="Presentation Period Title" xfId="89" xr:uid="{F839889F-7F0B-4C8F-BCEF-D0B4F9A7C5DA}"/>
    <cellStyle name="Presentation Section Number" xfId="90" xr:uid="{A2D59588-E576-4213-82FA-4DFD94313DD1}"/>
    <cellStyle name="Presentation Sheet Title" xfId="91" xr:uid="{5B01B9E5-FC25-4CD7-92B7-1ECEF2F39090}"/>
    <cellStyle name="Presentation Year" xfId="92" xr:uid="{C37F35E6-3FF0-41E2-8812-E2E0F928A9FF}"/>
    <cellStyle name="Range Name Description" xfId="28" xr:uid="{00000000-0005-0000-0000-00001F000000}"/>
    <cellStyle name="Right Currency" xfId="29" xr:uid="{00000000-0005-0000-0000-000020000000}"/>
    <cellStyle name="Right Currency 2" xfId="93" xr:uid="{9CE1BC66-49DF-400A-8EAF-ACABE122DB71}"/>
    <cellStyle name="Right Date" xfId="94" xr:uid="{F4A2340E-C134-4A8D-85F9-0D9F075E8EEF}"/>
    <cellStyle name="Right Multiple" xfId="95" xr:uid="{65CB4FDF-548C-43A4-9CCB-59C3B2BE6490}"/>
    <cellStyle name="Right Number" xfId="30" xr:uid="{00000000-0005-0000-0000-000021000000}"/>
    <cellStyle name="Right Number 2" xfId="96" xr:uid="{4F7A5E3C-83C7-48C3-B925-45A73887BD9E}"/>
    <cellStyle name="Right Percentage" xfId="97" xr:uid="{71FD651E-7622-4A82-B69B-F0DA2D91E559}"/>
    <cellStyle name="Right Year" xfId="98" xr:uid="{0F8108CD-2352-420B-9F0B-1050475E0CA1}"/>
    <cellStyle name="Row Ref" xfId="31" xr:uid="{00000000-0005-0000-0000-000022000000}"/>
    <cellStyle name="Row_Summary" xfId="32" xr:uid="{00000000-0005-0000-0000-000023000000}"/>
    <cellStyle name="Section Number" xfId="99" xr:uid="{C5759B99-4373-4F44-BE2B-A448BC2CAC6C}"/>
    <cellStyle name="Sheet Title" xfId="7" xr:uid="{00000000-0005-0000-0000-000024000000}"/>
    <cellStyle name="Sheet Title 2" xfId="100" xr:uid="{B28D474C-1300-470F-AC92-E392737C3E58}"/>
    <cellStyle name="Table_Heading" xfId="33" xr:uid="{00000000-0005-0000-0000-000025000000}"/>
    <cellStyle name="Title" xfId="36" builtinId="15" customBuiltin="1"/>
    <cellStyle name="TOC 1" xfId="101" xr:uid="{DCD52C72-97B1-46F7-A92C-160D12DE0CF8}"/>
    <cellStyle name="TOC 2" xfId="102" xr:uid="{40D6AF3A-05B4-4BD0-AB44-C64C962E83B6}"/>
    <cellStyle name="TOC 3" xfId="103" xr:uid="{40353EE0-3776-458C-8424-3EC7B1DA2213}"/>
    <cellStyle name="TOC 4" xfId="104" xr:uid="{EF2791F7-BD3B-4D86-A1F8-514CF7C88958}"/>
    <cellStyle name="Total" xfId="40" builtinId="25" customBuiltin="1"/>
    <cellStyle name="Units" xfId="34" xr:uid="{00000000-0005-0000-0000-000028000000}"/>
    <cellStyle name="Warning" xfId="42" xr:uid="{00000000-0005-0000-0000-000029000000}"/>
    <cellStyle name="WIP" xfId="35" xr:uid="{00000000-0005-0000-0000-00002A000000}"/>
  </cellStyles>
  <dxfs count="8">
    <dxf>
      <font>
        <b/>
        <i val="0"/>
        <color theme="0"/>
      </font>
      <fill>
        <patternFill>
          <bgColor theme="6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11</xdr:row>
      <xdr:rowOff>0</xdr:rowOff>
    </xdr:from>
    <xdr:to>
      <xdr:col>13</xdr:col>
      <xdr:colOff>243840</xdr:colOff>
      <xdr:row>22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90E3839-D25E-4FC4-B0CC-04FCA51D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878330"/>
          <a:ext cx="2560320" cy="159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219074</xdr:colOff>
      <xdr:row>14</xdr:row>
      <xdr:rowOff>19050</xdr:rowOff>
    </xdr:from>
    <xdr:to>
      <xdr:col>10</xdr:col>
      <xdr:colOff>304799</xdr:colOff>
      <xdr:row>15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3DCD95-4BDA-4248-9E24-53F41A7271AD}"/>
            </a:ext>
          </a:extLst>
        </xdr:cNvPr>
        <xdr:cNvSpPr txBox="1"/>
      </xdr:nvSpPr>
      <xdr:spPr>
        <a:xfrm>
          <a:off x="4509134" y="2331720"/>
          <a:ext cx="664845" cy="2495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/>
            <a:t>Division</a:t>
          </a:r>
        </a:p>
      </xdr:txBody>
    </xdr:sp>
    <xdr:clientData/>
  </xdr:twoCellAnchor>
  <xdr:twoCellAnchor>
    <xdr:from>
      <xdr:col>11</xdr:col>
      <xdr:colOff>407670</xdr:colOff>
      <xdr:row>15</xdr:row>
      <xdr:rowOff>121920</xdr:rowOff>
    </xdr:from>
    <xdr:to>
      <xdr:col>12</xdr:col>
      <xdr:colOff>445770</xdr:colOff>
      <xdr:row>17</xdr:row>
      <xdr:rowOff>74295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FD29207-ACC7-4931-BD9F-A851FF49D3A0}"/>
            </a:ext>
          </a:extLst>
        </xdr:cNvPr>
        <xdr:cNvSpPr txBox="1"/>
      </xdr:nvSpPr>
      <xdr:spPr>
        <a:xfrm>
          <a:off x="5802630" y="2579370"/>
          <a:ext cx="617220" cy="241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/>
            <a:t>Car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13</xdr:col>
      <xdr:colOff>200025</xdr:colOff>
      <xdr:row>23</xdr:row>
      <xdr:rowOff>70485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332FDF-EEC4-4EA1-901D-4C6323265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7230" y="1744980"/>
          <a:ext cx="1937385" cy="180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186690</xdr:colOff>
      <xdr:row>13</xdr:row>
      <xdr:rowOff>142875</xdr:rowOff>
    </xdr:from>
    <xdr:to>
      <xdr:col>13</xdr:col>
      <xdr:colOff>74295</xdr:colOff>
      <xdr:row>15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DC1254-4A9A-45AC-A97F-256A84AFB2B4}"/>
            </a:ext>
          </a:extLst>
        </xdr:cNvPr>
        <xdr:cNvSpPr txBox="1"/>
      </xdr:nvSpPr>
      <xdr:spPr>
        <a:xfrm>
          <a:off x="6400800" y="2310765"/>
          <a:ext cx="466725" cy="241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/>
            <a:t>Car</a:t>
          </a:r>
        </a:p>
      </xdr:txBody>
    </xdr:sp>
    <xdr:clientData/>
  </xdr:twoCellAnchor>
  <xdr:twoCellAnchor>
    <xdr:from>
      <xdr:col>10</xdr:col>
      <xdr:colOff>123825</xdr:colOff>
      <xdr:row>14</xdr:row>
      <xdr:rowOff>0</xdr:rowOff>
    </xdr:from>
    <xdr:to>
      <xdr:col>10</xdr:col>
      <xdr:colOff>590550</xdr:colOff>
      <xdr:row>15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FF442CA-676E-4C88-984D-AD15297247E7}"/>
            </a:ext>
          </a:extLst>
        </xdr:cNvPr>
        <xdr:cNvSpPr txBox="1"/>
      </xdr:nvSpPr>
      <xdr:spPr>
        <a:xfrm>
          <a:off x="4631055" y="2133600"/>
          <a:ext cx="466725" cy="2343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/>
            <a:t>Divn</a:t>
          </a:r>
        </a:p>
      </xdr:txBody>
    </xdr:sp>
    <xdr:clientData/>
  </xdr:twoCellAnchor>
  <xdr:twoCellAnchor>
    <xdr:from>
      <xdr:col>11</xdr:col>
      <xdr:colOff>51435</xdr:colOff>
      <xdr:row>20</xdr:row>
      <xdr:rowOff>1905</xdr:rowOff>
    </xdr:from>
    <xdr:to>
      <xdr:col>12</xdr:col>
      <xdr:colOff>230505</xdr:colOff>
      <xdr:row>21</xdr:row>
      <xdr:rowOff>99060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84CD4E3-FDD1-4D90-A201-9B0D3EE54791}"/>
            </a:ext>
          </a:extLst>
        </xdr:cNvPr>
        <xdr:cNvSpPr txBox="1"/>
      </xdr:nvSpPr>
      <xdr:spPr>
        <a:xfrm>
          <a:off x="5686425" y="3183255"/>
          <a:ext cx="758190" cy="241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/>
            <a:t>Sales Mgr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575310</xdr:colOff>
      <xdr:row>11</xdr:row>
      <xdr:rowOff>38100</xdr:rowOff>
    </xdr:from>
    <xdr:to>
      <xdr:col>14</xdr:col>
      <xdr:colOff>339090</xdr:colOff>
      <xdr:row>23</xdr:row>
      <xdr:rowOff>108585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ACB5E9-FA74-4644-A286-4E1C8C97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6510" y="1729740"/>
          <a:ext cx="2080260" cy="180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238125</xdr:colOff>
      <xdr:row>12</xdr:row>
      <xdr:rowOff>142875</xdr:rowOff>
    </xdr:from>
    <xdr:to>
      <xdr:col>12</xdr:col>
      <xdr:colOff>85725</xdr:colOff>
      <xdr:row>14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FF35AA-F7AF-4CFB-A274-ECE42EE23967}"/>
            </a:ext>
          </a:extLst>
        </xdr:cNvPr>
        <xdr:cNvSpPr txBox="1"/>
      </xdr:nvSpPr>
      <xdr:spPr>
        <a:xfrm>
          <a:off x="5362575" y="2002155"/>
          <a:ext cx="464820" cy="226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/>
            <a:t>Divn</a:t>
          </a:r>
        </a:p>
      </xdr:txBody>
    </xdr:sp>
    <xdr:clientData/>
  </xdr:twoCellAnchor>
  <xdr:twoCellAnchor>
    <xdr:from>
      <xdr:col>13</xdr:col>
      <xdr:colOff>180975</xdr:colOff>
      <xdr:row>12</xdr:row>
      <xdr:rowOff>123825</xdr:rowOff>
    </xdr:from>
    <xdr:to>
      <xdr:col>14</xdr:col>
      <xdr:colOff>68580</xdr:colOff>
      <xdr:row>14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D7762E-C8A1-4E0D-9C18-D4A4B8B115CB}"/>
            </a:ext>
          </a:extLst>
        </xdr:cNvPr>
        <xdr:cNvSpPr txBox="1"/>
      </xdr:nvSpPr>
      <xdr:spPr>
        <a:xfrm>
          <a:off x="7709535" y="1960245"/>
          <a:ext cx="466725" cy="241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/>
            <a:t>Car</a:t>
          </a:r>
        </a:p>
      </xdr:txBody>
    </xdr:sp>
    <xdr:clientData/>
  </xdr:twoCellAnchor>
  <xdr:twoCellAnchor>
    <xdr:from>
      <xdr:col>11</xdr:col>
      <xdr:colOff>270510</xdr:colOff>
      <xdr:row>19</xdr:row>
      <xdr:rowOff>53340</xdr:rowOff>
    </xdr:from>
    <xdr:to>
      <xdr:col>12</xdr:col>
      <xdr:colOff>175260</xdr:colOff>
      <xdr:row>22</xdr:row>
      <xdr:rowOff>62866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7081A7B-3372-4935-BC23-45DE69E00F1E}"/>
            </a:ext>
          </a:extLst>
        </xdr:cNvPr>
        <xdr:cNvSpPr txBox="1"/>
      </xdr:nvSpPr>
      <xdr:spPr>
        <a:xfrm>
          <a:off x="6640830" y="2903220"/>
          <a:ext cx="483870" cy="443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/>
            <a:t>Sales Mgr</a:t>
          </a:r>
        </a:p>
      </xdr:txBody>
    </xdr:sp>
    <xdr:clientData/>
  </xdr:twoCellAnchor>
  <xdr:twoCellAnchor>
    <xdr:from>
      <xdr:col>13</xdr:col>
      <xdr:colOff>205740</xdr:colOff>
      <xdr:row>19</xdr:row>
      <xdr:rowOff>121920</xdr:rowOff>
    </xdr:from>
    <xdr:to>
      <xdr:col>14</xdr:col>
      <xdr:colOff>110490</xdr:colOff>
      <xdr:row>21</xdr:row>
      <xdr:rowOff>74295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2DB02DA-680D-4BB0-82A7-AA0932379229}"/>
            </a:ext>
          </a:extLst>
        </xdr:cNvPr>
        <xdr:cNvSpPr txBox="1"/>
      </xdr:nvSpPr>
      <xdr:spPr>
        <a:xfrm>
          <a:off x="7734300" y="2971800"/>
          <a:ext cx="483870" cy="241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/>
            <a:t>Fin?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66" t="s">
        <v>1</v>
      </c>
    </row>
    <row r="5" spans="1:19" ht="20.25" x14ac:dyDescent="0.3">
      <c r="C5" s="48" t="str">
        <f>Client_Name</f>
        <v xml:space="preserve">SumProduct </v>
      </c>
      <c r="D5" s="7"/>
      <c r="E5" s="7"/>
      <c r="F5" s="7"/>
      <c r="G5" s="7"/>
      <c r="H5" s="7"/>
      <c r="I5" s="7"/>
      <c r="J5" s="7"/>
    </row>
    <row r="6" spans="1:19" ht="18" x14ac:dyDescent="0.25">
      <c r="C6" s="49" t="str">
        <f ca="1">Model_Name</f>
        <v>Chapter 2.1 - SP Multiple Criteria with OR_Rebuilt.xlsx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44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18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78" t="s">
        <v>124</v>
      </c>
      <c r="D17" s="78"/>
      <c r="E17" s="78"/>
      <c r="F17" s="78"/>
      <c r="G17" s="78"/>
      <c r="H17" s="78"/>
      <c r="I17" s="78"/>
      <c r="J17" s="78"/>
    </row>
    <row r="18" spans="3:10" ht="12.75" x14ac:dyDescent="0.2">
      <c r="C18" s="78" t="s">
        <v>125</v>
      </c>
      <c r="D18" s="78"/>
      <c r="E18" s="78"/>
      <c r="F18" s="78"/>
      <c r="G18" s="78"/>
      <c r="H18" s="78"/>
      <c r="I18" s="78"/>
      <c r="J18" s="78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79" t="s">
        <v>21</v>
      </c>
      <c r="H21" s="79"/>
      <c r="I21" s="79"/>
      <c r="J21" s="7"/>
    </row>
    <row r="22" spans="3:10" ht="12.75" x14ac:dyDescent="0.2">
      <c r="C22" s="10" t="s">
        <v>22</v>
      </c>
      <c r="D22" s="9"/>
      <c r="E22" s="7"/>
      <c r="F22" s="7"/>
      <c r="G22" s="79" t="s">
        <v>23</v>
      </c>
      <c r="H22" s="79"/>
      <c r="I22" s="79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31"/>
  <sheetViews>
    <sheetView showGridLines="0" zoomScaleNormal="100" workbookViewId="0">
      <pane ySplit="4" topLeftCell="A5" activePane="bottomLeft" state="frozen"/>
      <selection activeCell="G29" sqref="G29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8" t="s">
        <v>1</v>
      </c>
      <c r="F1" s="12"/>
      <c r="G1" s="12"/>
    </row>
    <row r="2" spans="1:24" ht="18" x14ac:dyDescent="0.25">
      <c r="A2" s="49" t="str">
        <f ca="1">Model_Name</f>
        <v>Chapter 2.1 - SP Multiple Criteria with OR_Rebuilt.xlsx</v>
      </c>
    </row>
    <row r="3" spans="1:24" x14ac:dyDescent="0.2">
      <c r="A3" s="11" t="s">
        <v>1</v>
      </c>
      <c r="B3" s="11"/>
      <c r="C3" s="11"/>
      <c r="D3" s="11"/>
      <c r="E3" s="11"/>
    </row>
    <row r="7" spans="1:24" ht="16.5" thickBot="1" x14ac:dyDescent="0.3">
      <c r="B7" s="50">
        <v>1</v>
      </c>
      <c r="C7" s="50" t="s">
        <v>24</v>
      </c>
      <c r="D7" s="50"/>
      <c r="E7" s="50"/>
      <c r="F7" s="50"/>
      <c r="G7" s="50"/>
      <c r="H7" s="50"/>
      <c r="I7" s="50"/>
      <c r="J7" s="50"/>
      <c r="K7" s="50"/>
      <c r="L7" s="5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thickTop="1" x14ac:dyDescent="0.2"/>
    <row r="9" spans="1:24" x14ac:dyDescent="0.2">
      <c r="F9" s="66" t="s">
        <v>25</v>
      </c>
    </row>
    <row r="10" spans="1:24" x14ac:dyDescent="0.2">
      <c r="F10" s="66" t="s">
        <v>26</v>
      </c>
    </row>
    <row r="11" spans="1:24" x14ac:dyDescent="0.2">
      <c r="F11" s="66" t="s">
        <v>66</v>
      </c>
    </row>
    <row r="12" spans="1:24" x14ac:dyDescent="0.2">
      <c r="F12" s="66" t="s">
        <v>0</v>
      </c>
    </row>
    <row r="13" spans="1:24" x14ac:dyDescent="0.2">
      <c r="F13" s="66" t="s">
        <v>152</v>
      </c>
    </row>
    <row r="14" spans="1:24" x14ac:dyDescent="0.2">
      <c r="F14" s="66" t="s">
        <v>153</v>
      </c>
    </row>
    <row r="15" spans="1:24" x14ac:dyDescent="0.2">
      <c r="F15" s="66" t="s">
        <v>154</v>
      </c>
    </row>
    <row r="16" spans="1:24" x14ac:dyDescent="0.2">
      <c r="F16" s="64"/>
    </row>
    <row r="17" spans="6:6" x14ac:dyDescent="0.2">
      <c r="F17" s="64"/>
    </row>
    <row r="18" spans="6:6" x14ac:dyDescent="0.2">
      <c r="F18" s="64"/>
    </row>
    <row r="19" spans="6:6" x14ac:dyDescent="0.2">
      <c r="F19" s="64"/>
    </row>
    <row r="20" spans="6:6" x14ac:dyDescent="0.2">
      <c r="F20" s="64"/>
    </row>
    <row r="21" spans="6:6" x14ac:dyDescent="0.2">
      <c r="F21" s="64"/>
    </row>
    <row r="22" spans="6:6" x14ac:dyDescent="0.2">
      <c r="F22" s="64"/>
    </row>
    <row r="23" spans="6:6" x14ac:dyDescent="0.2">
      <c r="F23" s="64"/>
    </row>
    <row r="24" spans="6:6" x14ac:dyDescent="0.2">
      <c r="F24" s="64"/>
    </row>
    <row r="25" spans="6:6" x14ac:dyDescent="0.2">
      <c r="F25" s="64"/>
    </row>
    <row r="26" spans="6:6" x14ac:dyDescent="0.2">
      <c r="F26" s="64"/>
    </row>
    <row r="27" spans="6:6" x14ac:dyDescent="0.2">
      <c r="F27" s="64"/>
    </row>
    <row r="28" spans="6:6" x14ac:dyDescent="0.2">
      <c r="F28" s="64"/>
    </row>
    <row r="29" spans="6:6" x14ac:dyDescent="0.2">
      <c r="F29" s="64"/>
    </row>
    <row r="30" spans="6:6" x14ac:dyDescent="0.2">
      <c r="F30" s="64"/>
    </row>
    <row r="31" spans="6:6" x14ac:dyDescent="0.2">
      <c r="F31" s="64"/>
    </row>
  </sheetData>
  <hyperlinks>
    <hyperlink ref="A3:E3" location="HL_Navigator" tooltip="Go to Navigator (Table of Contents)" display="Navigator" xr:uid="{00000000-0004-0000-0100-000000000000}"/>
    <hyperlink ref="F9" location="HL_1" display="Cover" xr:uid="{3D951683-2674-41E7-8821-8F539A9310E3}"/>
    <hyperlink ref="F10" location="HL_3" display="Style Guide" xr:uid="{45E20F2A-D3BD-4B6A-BBD5-8FFFD3149049}"/>
    <hyperlink ref="F11" location="HL_4" display="Timing" xr:uid="{8F28F989-FC0D-4388-B105-ECB88329A1BF}"/>
    <hyperlink ref="F12" location="HL_5" display="Model Parameters" xr:uid="{B4CA71B8-3E40-445A-B332-74B1B52A79B9}"/>
    <hyperlink ref="F13" location="HL_6" display="Two_Criteria_OR_Example" xr:uid="{2A01A134-4B61-4A32-AF0E-33F62428703F}"/>
    <hyperlink ref="F14" location="HL_7" display="Three_Criteria_OR_Example" xr:uid="{C954432E-D102-447D-9320-FD93B57F66A5}"/>
    <hyperlink ref="F15" location="HL_8" display="Four_Criteria_OR_Example" xr:uid="{D5930AB4-0712-438B-BB58-E32A10B3C44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activeCell="G29" sqref="G29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9" t="str">
        <f ca="1">Model_Name</f>
        <v>Chapter 2.1 - SP Multiple Criteria with OR_Rebuilt.xlsx</v>
      </c>
    </row>
    <row r="3" spans="1:13" x14ac:dyDescent="0.2">
      <c r="A3" s="66" t="s">
        <v>1</v>
      </c>
      <c r="B3" s="60"/>
      <c r="C3" s="60"/>
      <c r="D3" s="60"/>
      <c r="E3" s="60"/>
    </row>
    <row r="6" spans="1:13" ht="16.5" thickBot="1" x14ac:dyDescent="0.3">
      <c r="B6" s="5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82" t="s">
        <v>28</v>
      </c>
      <c r="D8" s="82"/>
      <c r="E8" s="82"/>
      <c r="F8" s="82"/>
      <c r="G8" s="82"/>
      <c r="H8" s="13"/>
      <c r="I8" s="13" t="s">
        <v>29</v>
      </c>
      <c r="J8" s="13"/>
      <c r="K8" s="13" t="s">
        <v>30</v>
      </c>
    </row>
    <row r="9" spans="1:13" outlineLevel="1" x14ac:dyDescent="0.2">
      <c r="C9" s="81"/>
      <c r="D9" s="81"/>
      <c r="E9" s="81"/>
      <c r="F9" s="81"/>
      <c r="G9" s="81"/>
      <c r="H9" s="47"/>
      <c r="I9" s="47"/>
      <c r="J9" s="16"/>
      <c r="K9" s="19"/>
    </row>
    <row r="10" spans="1:13" ht="20.25" outlineLevel="1" x14ac:dyDescent="0.3">
      <c r="C10" s="81" t="s">
        <v>31</v>
      </c>
      <c r="D10" s="81"/>
      <c r="E10" s="81"/>
      <c r="F10" s="81"/>
      <c r="G10" s="81"/>
      <c r="H10" s="14"/>
      <c r="I10" s="15" t="str">
        <f>C10</f>
        <v>Sheet Title</v>
      </c>
      <c r="J10" s="16"/>
      <c r="K10" s="17" t="s">
        <v>31</v>
      </c>
    </row>
    <row r="11" spans="1:13" ht="18" outlineLevel="1" x14ac:dyDescent="0.25">
      <c r="C11" s="81" t="s">
        <v>4</v>
      </c>
      <c r="D11" s="81"/>
      <c r="E11" s="81"/>
      <c r="F11" s="81"/>
      <c r="G11" s="81"/>
      <c r="H11" s="14"/>
      <c r="I11" s="18" t="str">
        <f>C11</f>
        <v>Model Name</v>
      </c>
      <c r="J11" s="16"/>
      <c r="K11" s="17" t="s">
        <v>4</v>
      </c>
    </row>
    <row r="12" spans="1:13" outlineLevel="1" x14ac:dyDescent="0.2">
      <c r="C12" s="81"/>
      <c r="D12" s="81"/>
      <c r="E12" s="81"/>
      <c r="F12" s="81"/>
      <c r="G12" s="81"/>
      <c r="H12" s="14"/>
      <c r="I12" s="14"/>
      <c r="J12" s="16"/>
      <c r="K12" s="19"/>
    </row>
    <row r="13" spans="1:13" ht="16.5" outlineLevel="1" thickBot="1" x14ac:dyDescent="0.3">
      <c r="C13" s="81" t="s">
        <v>32</v>
      </c>
      <c r="D13" s="81"/>
      <c r="E13" s="81"/>
      <c r="F13" s="81"/>
      <c r="G13" s="81"/>
      <c r="H13" s="14"/>
      <c r="I13" s="46" t="str">
        <f>C13</f>
        <v>Header 1</v>
      </c>
      <c r="J13" s="16"/>
      <c r="K13" s="17" t="s">
        <v>32</v>
      </c>
    </row>
    <row r="14" spans="1:13" ht="17.25" outlineLevel="1" thickTop="1" x14ac:dyDescent="0.25">
      <c r="C14" s="81" t="s">
        <v>33</v>
      </c>
      <c r="D14" s="81"/>
      <c r="E14" s="81"/>
      <c r="F14" s="81"/>
      <c r="G14" s="81"/>
      <c r="H14" s="14"/>
      <c r="I14" s="3" t="str">
        <f>C14</f>
        <v>Header 2</v>
      </c>
      <c r="J14" s="16"/>
      <c r="K14" s="17" t="s">
        <v>33</v>
      </c>
    </row>
    <row r="15" spans="1:13" ht="15" outlineLevel="1" x14ac:dyDescent="0.25">
      <c r="C15" s="81" t="s">
        <v>34</v>
      </c>
      <c r="D15" s="81"/>
      <c r="E15" s="81"/>
      <c r="F15" s="81"/>
      <c r="G15" s="81"/>
      <c r="H15" s="14"/>
      <c r="I15" s="20" t="str">
        <f>C15</f>
        <v>Header 3</v>
      </c>
      <c r="J15" s="16"/>
      <c r="K15" s="17" t="s">
        <v>34</v>
      </c>
    </row>
    <row r="16" spans="1:13" ht="15" outlineLevel="1" x14ac:dyDescent="0.25">
      <c r="C16" s="81" t="s">
        <v>35</v>
      </c>
      <c r="D16" s="81"/>
      <c r="E16" s="81"/>
      <c r="F16" s="81"/>
      <c r="G16" s="81"/>
      <c r="H16" s="14"/>
      <c r="I16" s="21" t="str">
        <f>C16</f>
        <v>Header 4</v>
      </c>
      <c r="J16" s="16"/>
      <c r="K16" s="17" t="s">
        <v>35</v>
      </c>
    </row>
    <row r="17" spans="2:14" outlineLevel="1" x14ac:dyDescent="0.2">
      <c r="C17" s="81"/>
      <c r="D17" s="81"/>
      <c r="E17" s="81"/>
      <c r="F17" s="81"/>
      <c r="G17" s="81"/>
      <c r="H17" s="14"/>
      <c r="I17" s="14"/>
      <c r="J17" s="16"/>
      <c r="K17" s="19"/>
    </row>
    <row r="18" spans="2:14" ht="15" outlineLevel="1" x14ac:dyDescent="0.25">
      <c r="C18" s="81" t="s">
        <v>36</v>
      </c>
      <c r="D18" s="81"/>
      <c r="E18" s="81"/>
      <c r="F18" s="81"/>
      <c r="G18" s="81"/>
      <c r="H18" s="14"/>
      <c r="I18" s="22" t="str">
        <f>C18</f>
        <v>Notes</v>
      </c>
      <c r="J18" s="16"/>
      <c r="K18" s="17" t="s">
        <v>36</v>
      </c>
    </row>
    <row r="19" spans="2:14" outlineLevel="1" x14ac:dyDescent="0.2">
      <c r="C19" s="81"/>
      <c r="D19" s="81"/>
      <c r="E19" s="81"/>
      <c r="F19" s="81"/>
      <c r="G19" s="81"/>
      <c r="H19" s="14"/>
      <c r="I19" s="14"/>
      <c r="J19" s="16"/>
      <c r="K19" s="19"/>
      <c r="N19" s="22"/>
    </row>
    <row r="20" spans="2:14" ht="15" outlineLevel="1" x14ac:dyDescent="0.25">
      <c r="C20" s="81" t="s">
        <v>37</v>
      </c>
      <c r="D20" s="81"/>
      <c r="E20" s="81"/>
      <c r="F20" s="81"/>
      <c r="G20" s="81"/>
      <c r="H20" s="14"/>
      <c r="I20" s="23" t="str">
        <f>C20</f>
        <v>Table Heading</v>
      </c>
      <c r="J20" s="16"/>
      <c r="K20" s="17" t="s">
        <v>37</v>
      </c>
    </row>
    <row r="21" spans="2:14" outlineLevel="1" x14ac:dyDescent="0.2">
      <c r="H21" s="1"/>
      <c r="I21" s="1"/>
      <c r="J21" s="1"/>
      <c r="K21" s="1"/>
    </row>
    <row r="22" spans="2:14" outlineLevel="1" x14ac:dyDescent="0.2"/>
    <row r="23" spans="2:14" ht="16.5" thickBot="1" x14ac:dyDescent="0.3">
      <c r="B23" s="5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83" t="s">
        <v>28</v>
      </c>
      <c r="D25" s="83"/>
      <c r="E25" s="83"/>
      <c r="F25" s="83"/>
      <c r="G25" s="83"/>
      <c r="H25" s="23"/>
      <c r="I25" s="23" t="s">
        <v>29</v>
      </c>
      <c r="J25" s="23"/>
      <c r="K25" s="23" t="s">
        <v>30</v>
      </c>
    </row>
    <row r="26" spans="2:14" ht="15" outlineLevel="1" x14ac:dyDescent="0.25">
      <c r="C26" s="81"/>
      <c r="D26" s="81"/>
      <c r="E26" s="81"/>
      <c r="F26" s="81"/>
      <c r="G26" s="81"/>
      <c r="H26" s="47"/>
      <c r="I26" s="47"/>
      <c r="J26" s="16"/>
      <c r="K26" s="17"/>
    </row>
    <row r="27" spans="2:14" ht="15" outlineLevel="1" x14ac:dyDescent="0.25">
      <c r="C27" s="81" t="s">
        <v>39</v>
      </c>
      <c r="D27" s="81"/>
      <c r="E27" s="81"/>
      <c r="F27" s="81"/>
      <c r="G27" s="81"/>
      <c r="H27" s="14"/>
      <c r="I27" s="24" t="s">
        <v>39</v>
      </c>
      <c r="J27" s="14"/>
      <c r="K27" s="25" t="str">
        <f>C27</f>
        <v>Assumption</v>
      </c>
    </row>
    <row r="28" spans="2:14" ht="15" outlineLevel="1" x14ac:dyDescent="0.25">
      <c r="C28" s="81"/>
      <c r="D28" s="81"/>
      <c r="E28" s="81"/>
      <c r="F28" s="81"/>
      <c r="G28" s="81"/>
      <c r="H28" s="14"/>
      <c r="I28" s="14"/>
      <c r="J28" s="14"/>
      <c r="K28" s="25"/>
    </row>
    <row r="29" spans="2:14" ht="15" outlineLevel="1" x14ac:dyDescent="0.25">
      <c r="C29" s="81" t="s">
        <v>40</v>
      </c>
      <c r="D29" s="81"/>
      <c r="E29" s="81"/>
      <c r="F29" s="81"/>
      <c r="G29" s="81"/>
      <c r="H29" s="14"/>
      <c r="I29" s="26" t="str">
        <f>C29</f>
        <v>Constraint</v>
      </c>
      <c r="J29" s="14"/>
      <c r="K29" s="25" t="str">
        <f>C29</f>
        <v>Constraint</v>
      </c>
    </row>
    <row r="30" spans="2:14" ht="15" outlineLevel="1" x14ac:dyDescent="0.25">
      <c r="C30" s="81"/>
      <c r="D30" s="81"/>
      <c r="E30" s="81"/>
      <c r="F30" s="81"/>
      <c r="G30" s="81"/>
      <c r="H30" s="14"/>
      <c r="I30" s="14"/>
      <c r="J30" s="14"/>
      <c r="K30" s="25"/>
    </row>
    <row r="31" spans="2:14" ht="15" outlineLevel="1" x14ac:dyDescent="0.25">
      <c r="C31" s="80" t="s">
        <v>41</v>
      </c>
      <c r="D31" s="80"/>
      <c r="E31" s="80"/>
      <c r="F31" s="80"/>
      <c r="G31" s="80"/>
      <c r="I31" s="27"/>
      <c r="K31" s="25" t="str">
        <f>C31</f>
        <v>Empty</v>
      </c>
    </row>
    <row r="32" spans="2:14" ht="15" outlineLevel="1" x14ac:dyDescent="0.25">
      <c r="C32" s="80"/>
      <c r="D32" s="80"/>
      <c r="E32" s="80"/>
      <c r="F32" s="80"/>
      <c r="G32" s="80"/>
      <c r="K32" s="25"/>
    </row>
    <row r="33" spans="3:11" ht="15" outlineLevel="1" x14ac:dyDescent="0.25">
      <c r="C33" t="s">
        <v>42</v>
      </c>
      <c r="I33" s="28">
        <v>0</v>
      </c>
      <c r="K33" s="25" t="str">
        <f>C33</f>
        <v>Error Check</v>
      </c>
    </row>
    <row r="34" spans="3:11" ht="15" outlineLevel="1" x14ac:dyDescent="0.25">
      <c r="K34" s="25"/>
    </row>
    <row r="35" spans="3:11" ht="15" outlineLevel="1" x14ac:dyDescent="0.25">
      <c r="C35" s="80" t="s">
        <v>43</v>
      </c>
      <c r="D35" s="80"/>
      <c r="E35" s="80"/>
      <c r="F35" s="80"/>
      <c r="G35" s="80"/>
      <c r="I35" s="11" t="s">
        <v>43</v>
      </c>
      <c r="K35" s="25" t="str">
        <f>C35</f>
        <v>Hyperlink</v>
      </c>
    </row>
    <row r="36" spans="3:11" ht="15" outlineLevel="1" x14ac:dyDescent="0.25">
      <c r="C36" s="80"/>
      <c r="D36" s="80"/>
      <c r="E36" s="80"/>
      <c r="F36" s="80"/>
      <c r="G36" s="80"/>
      <c r="K36" s="25"/>
    </row>
    <row r="37" spans="3:11" ht="15" outlineLevel="1" x14ac:dyDescent="0.25">
      <c r="C37" s="80" t="s">
        <v>44</v>
      </c>
      <c r="D37" s="80"/>
      <c r="E37" s="80"/>
      <c r="F37" s="80"/>
      <c r="G37" s="80"/>
      <c r="I37" s="29">
        <f ca="1">Model_Start_Date</f>
        <v>43979</v>
      </c>
      <c r="K37" s="25" t="str">
        <f>C37</f>
        <v>Internal Reference</v>
      </c>
    </row>
    <row r="38" spans="3:11" ht="15" outlineLevel="1" x14ac:dyDescent="0.25">
      <c r="C38" s="80"/>
      <c r="D38" s="80"/>
      <c r="E38" s="80"/>
      <c r="F38" s="80"/>
      <c r="G38" s="80"/>
      <c r="K38" s="25"/>
    </row>
    <row r="39" spans="3:11" ht="15" outlineLevel="1" x14ac:dyDescent="0.25">
      <c r="C39" s="80" t="s">
        <v>45</v>
      </c>
      <c r="D39" s="80"/>
      <c r="E39" s="80"/>
      <c r="F39" s="80"/>
      <c r="G39" s="80"/>
      <c r="I39" s="30">
        <v>77</v>
      </c>
      <c r="K39" s="25" t="s">
        <v>46</v>
      </c>
    </row>
    <row r="40" spans="3:11" ht="15" outlineLevel="1" x14ac:dyDescent="0.25">
      <c r="C40" s="80"/>
      <c r="D40" s="80"/>
      <c r="E40" s="80"/>
      <c r="F40" s="80"/>
      <c r="G40" s="80"/>
      <c r="K40" s="25"/>
    </row>
    <row r="41" spans="3:11" ht="15" outlineLevel="1" x14ac:dyDescent="0.25">
      <c r="C41" s="80" t="s">
        <v>47</v>
      </c>
      <c r="D41" s="80"/>
      <c r="E41" s="80"/>
      <c r="F41" s="80"/>
      <c r="G41" s="80"/>
      <c r="I41" s="31">
        <f>I39</f>
        <v>77</v>
      </c>
      <c r="K41" s="25" t="str">
        <f>C41</f>
        <v>Line Total</v>
      </c>
    </row>
    <row r="42" spans="3:11" ht="15" outlineLevel="1" x14ac:dyDescent="0.25">
      <c r="C42" s="80"/>
      <c r="D42" s="80"/>
      <c r="E42" s="80"/>
      <c r="F42" s="80"/>
      <c r="G42" s="80"/>
      <c r="K42" s="25"/>
    </row>
    <row r="43" spans="3:11" ht="15" outlineLevel="1" x14ac:dyDescent="0.25">
      <c r="C43" s="80" t="s">
        <v>48</v>
      </c>
      <c r="D43" s="80"/>
      <c r="E43" s="80"/>
      <c r="F43" s="80"/>
      <c r="G43" s="80"/>
      <c r="I43" s="32">
        <v>365</v>
      </c>
      <c r="K43" s="25" t="str">
        <f>C43</f>
        <v>Parameter</v>
      </c>
    </row>
    <row r="44" spans="3:11" ht="15" outlineLevel="1" x14ac:dyDescent="0.25">
      <c r="C44" s="80"/>
      <c r="D44" s="80"/>
      <c r="E44" s="80"/>
      <c r="F44" s="80"/>
      <c r="G44" s="80"/>
      <c r="K44" s="25"/>
    </row>
    <row r="45" spans="3:11" ht="15" outlineLevel="1" x14ac:dyDescent="0.25">
      <c r="C45" s="80" t="s">
        <v>49</v>
      </c>
      <c r="D45" s="80"/>
      <c r="E45" s="80"/>
      <c r="F45" s="80"/>
      <c r="G45" s="80"/>
      <c r="I45" s="33" t="s">
        <v>50</v>
      </c>
      <c r="K45" s="25" t="str">
        <f>C45</f>
        <v>Range Name Description</v>
      </c>
    </row>
    <row r="46" spans="3:11" ht="15" outlineLevel="1" x14ac:dyDescent="0.25">
      <c r="C46" s="80"/>
      <c r="D46" s="80"/>
      <c r="E46" s="80"/>
      <c r="F46" s="80"/>
      <c r="G46" s="80"/>
      <c r="K46" s="25"/>
    </row>
    <row r="47" spans="3:11" ht="15" outlineLevel="1" x14ac:dyDescent="0.25">
      <c r="C47" s="80" t="s">
        <v>51</v>
      </c>
      <c r="D47" s="80"/>
      <c r="E47" s="80"/>
      <c r="F47" s="80"/>
      <c r="G47" s="80"/>
      <c r="I47" s="34">
        <f>ROW(C47)</f>
        <v>47</v>
      </c>
      <c r="K47" s="25" t="s">
        <v>52</v>
      </c>
    </row>
    <row r="48" spans="3:11" ht="15" outlineLevel="1" x14ac:dyDescent="0.25">
      <c r="C48" s="80"/>
      <c r="D48" s="80"/>
      <c r="E48" s="80"/>
      <c r="F48" s="80"/>
      <c r="G48" s="80"/>
      <c r="K48" s="25"/>
    </row>
    <row r="49" spans="2:13" ht="15" outlineLevel="1" x14ac:dyDescent="0.25">
      <c r="C49" s="80" t="s">
        <v>53</v>
      </c>
      <c r="D49" s="80"/>
      <c r="E49" s="80"/>
      <c r="F49" s="80"/>
      <c r="G49" s="80"/>
      <c r="I49" s="35">
        <f>I41</f>
        <v>77</v>
      </c>
      <c r="K49" s="25" t="str">
        <f>C49</f>
        <v>Row Summary</v>
      </c>
    </row>
    <row r="50" spans="2:13" ht="15" outlineLevel="1" x14ac:dyDescent="0.25">
      <c r="C50" s="80"/>
      <c r="D50" s="80"/>
      <c r="E50" s="80"/>
      <c r="F50" s="80"/>
      <c r="G50" s="80"/>
      <c r="K50" s="25"/>
    </row>
    <row r="51" spans="2:13" ht="15" outlineLevel="1" x14ac:dyDescent="0.25">
      <c r="C51" s="80" t="s">
        <v>54</v>
      </c>
      <c r="D51" s="80"/>
      <c r="E51" s="80"/>
      <c r="F51" s="80"/>
      <c r="G51" s="80"/>
      <c r="I51" s="36" t="s">
        <v>65</v>
      </c>
      <c r="K51" s="25" t="str">
        <f>C51</f>
        <v>Units</v>
      </c>
    </row>
    <row r="52" spans="2:13" ht="15" outlineLevel="1" x14ac:dyDescent="0.25">
      <c r="C52" s="80"/>
      <c r="D52" s="80"/>
      <c r="E52" s="80"/>
      <c r="F52" s="80"/>
      <c r="G52" s="80"/>
      <c r="K52" s="25"/>
    </row>
    <row r="53" spans="2:13" ht="15" outlineLevel="1" x14ac:dyDescent="0.25">
      <c r="C53" s="80" t="s">
        <v>55</v>
      </c>
      <c r="D53" s="80"/>
      <c r="E53" s="80"/>
      <c r="F53" s="80"/>
      <c r="G53" s="80"/>
      <c r="I53" s="37"/>
      <c r="K53" s="25" t="str">
        <f>C53</f>
        <v>WIP</v>
      </c>
    </row>
    <row r="54" spans="2:13" ht="15" outlineLevel="1" x14ac:dyDescent="0.25">
      <c r="C54" s="80"/>
      <c r="D54" s="80"/>
      <c r="E54" s="80"/>
      <c r="F54" s="80"/>
      <c r="G54" s="80"/>
      <c r="K54" s="25"/>
    </row>
    <row r="55" spans="2:13" outlineLevel="1" x14ac:dyDescent="0.2">
      <c r="C55" s="80"/>
      <c r="D55" s="80"/>
      <c r="E55" s="80"/>
      <c r="F55" s="80"/>
      <c r="G55" s="80"/>
    </row>
    <row r="56" spans="2:13" ht="16.5" thickBot="1" x14ac:dyDescent="0.3">
      <c r="B56" s="5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82" t="s">
        <v>28</v>
      </c>
      <c r="D58" s="82"/>
      <c r="E58" s="82"/>
      <c r="F58" s="82"/>
      <c r="G58" s="82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80" t="s">
        <v>57</v>
      </c>
      <c r="D60" s="80"/>
      <c r="E60" s="80"/>
      <c r="F60" s="80"/>
      <c r="G60" s="80"/>
      <c r="I60" s="53">
        <v>123456.789</v>
      </c>
      <c r="K60" s="25" t="str">
        <f t="shared" ref="K60:K66" si="0">C60</f>
        <v>Comma</v>
      </c>
    </row>
    <row r="61" spans="2:13" ht="15" outlineLevel="1" x14ac:dyDescent="0.25">
      <c r="C61" s="80"/>
      <c r="D61" s="80"/>
      <c r="E61" s="80"/>
      <c r="F61" s="80"/>
      <c r="G61" s="80"/>
      <c r="K61" s="25"/>
    </row>
    <row r="62" spans="2:13" ht="15" outlineLevel="1" x14ac:dyDescent="0.25">
      <c r="C62" s="80" t="s">
        <v>58</v>
      </c>
      <c r="D62" s="80"/>
      <c r="E62" s="80"/>
      <c r="F62" s="80"/>
      <c r="G62" s="80"/>
      <c r="I62" s="52">
        <v>-123456.789</v>
      </c>
      <c r="K62" s="25" t="str">
        <f t="shared" si="0"/>
        <v>Comma [0]</v>
      </c>
    </row>
    <row r="63" spans="2:13" ht="15" outlineLevel="1" x14ac:dyDescent="0.25">
      <c r="C63" s="80"/>
      <c r="D63" s="80"/>
      <c r="E63" s="80"/>
      <c r="F63" s="80"/>
      <c r="G63" s="80"/>
      <c r="K63" s="25"/>
    </row>
    <row r="64" spans="2:13" ht="15" outlineLevel="1" x14ac:dyDescent="0.25">
      <c r="C64" s="80" t="s">
        <v>59</v>
      </c>
      <c r="D64" s="80"/>
      <c r="E64" s="80"/>
      <c r="F64" s="80"/>
      <c r="G64" s="80"/>
      <c r="I64" s="54">
        <v>123456.789</v>
      </c>
      <c r="K64" s="25" t="str">
        <f t="shared" si="0"/>
        <v>Currency</v>
      </c>
    </row>
    <row r="65" spans="3:11" ht="15" outlineLevel="1" x14ac:dyDescent="0.25">
      <c r="C65" s="80"/>
      <c r="D65" s="80"/>
      <c r="E65" s="80"/>
      <c r="F65" s="80"/>
      <c r="G65" s="80"/>
      <c r="K65" s="25"/>
    </row>
    <row r="66" spans="3:11" ht="15" outlineLevel="1" x14ac:dyDescent="0.25">
      <c r="C66" s="80" t="s">
        <v>60</v>
      </c>
      <c r="D66" s="80"/>
      <c r="E66" s="80"/>
      <c r="F66" s="80"/>
      <c r="G66" s="80"/>
      <c r="I66" s="55">
        <v>123456.789</v>
      </c>
      <c r="K66" s="25" t="str">
        <f t="shared" si="0"/>
        <v>Currency [0]</v>
      </c>
    </row>
    <row r="67" spans="3:11" ht="15" outlineLevel="1" x14ac:dyDescent="0.25">
      <c r="C67" s="80"/>
      <c r="D67" s="80"/>
      <c r="E67" s="80"/>
      <c r="F67" s="80"/>
      <c r="G67" s="80"/>
      <c r="K67" s="25"/>
    </row>
    <row r="68" spans="3:11" ht="15" outlineLevel="1" x14ac:dyDescent="0.25">
      <c r="C68" s="81" t="s">
        <v>61</v>
      </c>
      <c r="D68" s="81"/>
      <c r="E68" s="81"/>
      <c r="F68" s="81"/>
      <c r="G68" s="81"/>
      <c r="H68" s="14"/>
      <c r="I68" s="56">
        <f ca="1">TODAY()</f>
        <v>43979</v>
      </c>
      <c r="J68" s="14"/>
      <c r="K68" s="25" t="str">
        <f>C68</f>
        <v>Date</v>
      </c>
    </row>
    <row r="69" spans="3:11" ht="15" outlineLevel="1" x14ac:dyDescent="0.25">
      <c r="C69" s="81"/>
      <c r="D69" s="81"/>
      <c r="E69" s="81"/>
      <c r="F69" s="81"/>
      <c r="G69" s="81"/>
      <c r="H69" s="14"/>
      <c r="I69" s="14"/>
      <c r="J69" s="14"/>
      <c r="K69" s="25"/>
    </row>
    <row r="70" spans="3:11" ht="15" outlineLevel="1" x14ac:dyDescent="0.25">
      <c r="C70" s="81" t="s">
        <v>62</v>
      </c>
      <c r="D70" s="81"/>
      <c r="E70" s="81"/>
      <c r="F70" s="81"/>
      <c r="G70" s="81"/>
      <c r="H70" s="14"/>
      <c r="I70" s="57">
        <f ca="1">TODAY()</f>
        <v>43979</v>
      </c>
      <c r="J70" s="14"/>
      <c r="K70" s="25" t="str">
        <f>C70</f>
        <v>Date Heading</v>
      </c>
    </row>
    <row r="71" spans="3:11" ht="15" outlineLevel="1" x14ac:dyDescent="0.25">
      <c r="C71" s="80"/>
      <c r="D71" s="80"/>
      <c r="E71" s="80"/>
      <c r="F71" s="80"/>
      <c r="G71" s="80"/>
      <c r="K71" s="25"/>
    </row>
    <row r="72" spans="3:11" ht="15" outlineLevel="1" x14ac:dyDescent="0.25">
      <c r="C72" s="80" t="s">
        <v>63</v>
      </c>
      <c r="D72" s="80"/>
      <c r="E72" s="80"/>
      <c r="F72" s="80"/>
      <c r="G72" s="80"/>
      <c r="I72" s="39">
        <v>-123456.789</v>
      </c>
      <c r="K72" s="25" t="str">
        <f>C72</f>
        <v>Numbers 0</v>
      </c>
    </row>
    <row r="73" spans="3:11" ht="15" outlineLevel="1" x14ac:dyDescent="0.25">
      <c r="C73" s="80"/>
      <c r="D73" s="80"/>
      <c r="E73" s="80"/>
      <c r="F73" s="80"/>
      <c r="G73" s="80"/>
      <c r="K73" s="25"/>
    </row>
    <row r="74" spans="3:11" ht="15" outlineLevel="1" x14ac:dyDescent="0.25">
      <c r="C74" s="80" t="s">
        <v>64</v>
      </c>
      <c r="D74" s="80"/>
      <c r="E74" s="80"/>
      <c r="F74" s="80"/>
      <c r="G74" s="80"/>
      <c r="I74" s="40">
        <v>0.5</v>
      </c>
      <c r="K74" s="25" t="str">
        <f>C74</f>
        <v>Percent</v>
      </c>
    </row>
    <row r="75" spans="3:11" outlineLevel="1" x14ac:dyDescent="0.2">
      <c r="C75" s="80"/>
      <c r="D75" s="80"/>
      <c r="E75" s="80"/>
      <c r="F75" s="80"/>
      <c r="G75" s="80"/>
    </row>
    <row r="76" spans="3:11" outlineLevel="1" x14ac:dyDescent="0.2">
      <c r="C76" s="80"/>
      <c r="D76" s="80"/>
      <c r="E76" s="80"/>
      <c r="F76" s="80"/>
      <c r="G76" s="80"/>
    </row>
    <row r="77" spans="3:11" x14ac:dyDescent="0.2">
      <c r="C77" s="80"/>
      <c r="D77" s="80"/>
      <c r="E77" s="80"/>
      <c r="F77" s="80"/>
      <c r="G77" s="80"/>
    </row>
    <row r="78" spans="3:11" x14ac:dyDescent="0.2">
      <c r="C78" s="80"/>
      <c r="D78" s="80"/>
      <c r="E78" s="80"/>
      <c r="F78" s="80"/>
      <c r="G78" s="80"/>
    </row>
    <row r="79" spans="3:11" x14ac:dyDescent="0.2">
      <c r="C79" s="80"/>
      <c r="D79" s="80"/>
      <c r="E79" s="80"/>
      <c r="F79" s="80"/>
      <c r="G79" s="80"/>
    </row>
    <row r="80" spans="3:11" x14ac:dyDescent="0.2">
      <c r="C80" s="80"/>
      <c r="D80" s="80"/>
      <c r="E80" s="80"/>
      <c r="F80" s="80"/>
      <c r="G80" s="80"/>
    </row>
    <row r="81" spans="3:7" x14ac:dyDescent="0.2">
      <c r="C81" s="80"/>
      <c r="D81" s="80"/>
      <c r="E81" s="80"/>
      <c r="F81" s="80"/>
      <c r="G81" s="80"/>
    </row>
  </sheetData>
  <mergeCells count="65">
    <mergeCell ref="C17:G1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/>
  </sheetPr>
  <dimension ref="A1:O23"/>
  <sheetViews>
    <sheetView showGridLines="0" zoomScaleNormal="100" workbookViewId="0">
      <pane ySplit="9" topLeftCell="A10" activePane="bottomLeft" state="frozen"/>
      <selection activeCell="G29" sqref="G29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s="41" customFormat="1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Timing</v>
      </c>
      <c r="I1" s="60"/>
      <c r="J1" s="60"/>
    </row>
    <row r="2" spans="1:15" s="41" customFormat="1" ht="18" x14ac:dyDescent="0.25">
      <c r="A2" s="49" t="str">
        <f ca="1">Model_Name</f>
        <v>Chapter 2.1 - SP Multiple Criteria with OR_Rebuilt.xlsx</v>
      </c>
    </row>
    <row r="3" spans="1:15" s="41" customFormat="1" x14ac:dyDescent="0.2">
      <c r="A3" s="66" t="s">
        <v>1</v>
      </c>
      <c r="B3" s="60"/>
      <c r="C3" s="60"/>
      <c r="D3" s="60"/>
      <c r="E3" s="60"/>
    </row>
    <row r="4" spans="1:15" s="41" customFormat="1" x14ac:dyDescent="0.2"/>
    <row r="5" spans="1:15" s="1" customFormat="1" collapsed="1" x14ac:dyDescent="0.2">
      <c r="J5" s="43">
        <f ca="1">J$7</f>
        <v>44012</v>
      </c>
      <c r="K5" s="43">
        <f ca="1">K$7</f>
        <v>44104</v>
      </c>
      <c r="L5" s="43">
        <f ca="1">L$7</f>
        <v>44196</v>
      </c>
      <c r="M5" s="43">
        <f ca="1">M$7</f>
        <v>44286</v>
      </c>
      <c r="N5" s="43">
        <f ca="1">N$7</f>
        <v>44377</v>
      </c>
    </row>
    <row r="6" spans="1:15" s="41" customFormat="1" hidden="1" outlineLevel="1" x14ac:dyDescent="0.2">
      <c r="C6" s="1" t="s">
        <v>67</v>
      </c>
      <c r="J6" s="42">
        <f ca="1">IF(J$9=1,Model_Start_Date,I$7+1)</f>
        <v>43979</v>
      </c>
      <c r="K6" s="42">
        <f ca="1">IF(K$9=1,Model_Start_Date,J$7+1)</f>
        <v>44013</v>
      </c>
      <c r="L6" s="42">
        <f ca="1">IF(L$9=1,Model_Start_Date,K$7+1)</f>
        <v>44105</v>
      </c>
      <c r="M6" s="42">
        <f ca="1">IF(M$9=1,Model_Start_Date,L$7+1)</f>
        <v>44197</v>
      </c>
      <c r="N6" s="42">
        <f ca="1">IF(N$9=1,Model_Start_Date,M$7+1)</f>
        <v>44287</v>
      </c>
    </row>
    <row r="7" spans="1:15" s="41" customFormat="1" hidden="1" outlineLevel="1" x14ac:dyDescent="0.2">
      <c r="C7" s="1" t="s">
        <v>68</v>
      </c>
      <c r="J7" s="42">
        <f ca="1">EOMONTH(J$6,MOD(Periodicity+Reporting_Month_Factor-MONTH(J$6),Periodicity))</f>
        <v>44012</v>
      </c>
      <c r="K7" s="42">
        <f ca="1">EOMONTH(K$6,MOD(Periodicity+Reporting_Month_Factor-MONTH(K$6),Periodicity))</f>
        <v>44104</v>
      </c>
      <c r="L7" s="42">
        <f ca="1">EOMONTH(L$6,MOD(Periodicity+Reporting_Month_Factor-MONTH(L$6),Periodicity))</f>
        <v>44196</v>
      </c>
      <c r="M7" s="42">
        <f ca="1">EOMONTH(M$6,MOD(Periodicity+Reporting_Month_Factor-MONTH(M$6),Periodicity))</f>
        <v>44286</v>
      </c>
      <c r="N7" s="42">
        <f ca="1">EOMONTH(N$6,MOD(Periodicity+Reporting_Month_Factor-MONTH(N$6),Periodicity))</f>
        <v>44377</v>
      </c>
    </row>
    <row r="8" spans="1:15" s="41" customFormat="1" hidden="1" outlineLevel="1" x14ac:dyDescent="0.2">
      <c r="C8" s="1" t="s">
        <v>70</v>
      </c>
      <c r="J8" s="38">
        <f ca="1">J7-J6+1</f>
        <v>34</v>
      </c>
      <c r="K8" s="38">
        <f ca="1">K7-K6+1</f>
        <v>92</v>
      </c>
      <c r="L8" s="38">
        <f ca="1">L7-L6+1</f>
        <v>92</v>
      </c>
      <c r="M8" s="38">
        <f ca="1">M7-M6+1</f>
        <v>90</v>
      </c>
      <c r="N8" s="38">
        <f ca="1">N7-N6+1</f>
        <v>91</v>
      </c>
    </row>
    <row r="9" spans="1:15" s="41" customFormat="1" ht="15" hidden="1" outlineLevel="1" x14ac:dyDescent="0.25">
      <c r="C9" s="1" t="s">
        <v>69</v>
      </c>
      <c r="I9" s="27"/>
      <c r="J9" s="38">
        <f>N(I$9)+1</f>
        <v>1</v>
      </c>
      <c r="K9" s="38">
        <f>N(J$9)+1</f>
        <v>2</v>
      </c>
      <c r="L9" s="38">
        <f>N(K$9)+1</f>
        <v>3</v>
      </c>
      <c r="M9" s="38">
        <f>N(L$9)+1</f>
        <v>4</v>
      </c>
      <c r="N9" s="38">
        <f>N(M$9)+1</f>
        <v>5</v>
      </c>
    </row>
    <row r="10" spans="1:15" s="41" customFormat="1" x14ac:dyDescent="0.2"/>
    <row r="11" spans="1:15" s="41" customFormat="1" ht="16.5" thickBot="1" x14ac:dyDescent="0.3">
      <c r="B11" s="50">
        <f>MAX($B$10:$B10)+1</f>
        <v>1</v>
      </c>
      <c r="C11" s="45" t="s">
        <v>71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s="41" customFormat="1" ht="12.75" thickTop="1" x14ac:dyDescent="0.2"/>
    <row r="13" spans="1:15" s="41" customFormat="1" ht="16.5" x14ac:dyDescent="0.25">
      <c r="C13" s="3" t="s">
        <v>72</v>
      </c>
    </row>
    <row r="15" spans="1:15" x14ac:dyDescent="0.2">
      <c r="D15" t="s">
        <v>73</v>
      </c>
      <c r="H15" s="58">
        <f ca="1">TODAY()</f>
        <v>43979</v>
      </c>
    </row>
    <row r="17" spans="4:9" x14ac:dyDescent="0.2">
      <c r="D17" t="s">
        <v>74</v>
      </c>
      <c r="H17" s="51">
        <v>3</v>
      </c>
    </row>
    <row r="19" spans="4:9" x14ac:dyDescent="0.2">
      <c r="D19" t="s">
        <v>75</v>
      </c>
      <c r="H19" s="51">
        <v>12</v>
      </c>
      <c r="I19" s="22" t="str">
        <f ca="1">"e.g. "&amp;TEXT(DATE(YEAR(Model_Start_Date)+IF(Example_Reporting_Month&lt;MONTH(Model_Start_Date),1,0),Example_Reporting_Month+1,1)-1,"dd-Mmm-yy")</f>
        <v>e.g. 31-Dec-20</v>
      </c>
    </row>
    <row r="21" spans="4:9" x14ac:dyDescent="0.2">
      <c r="D21" t="s">
        <v>76</v>
      </c>
      <c r="H21" s="39">
        <f>MOD(Example_Reporting_Month-1,Periodicity)+1</f>
        <v>3</v>
      </c>
    </row>
    <row r="23" spans="4:9" x14ac:dyDescent="0.2">
      <c r="D23" t="s">
        <v>77</v>
      </c>
      <c r="H23" s="59">
        <v>12</v>
      </c>
    </row>
  </sheetData>
  <dataValidations count="1">
    <dataValidation type="list" allowBlank="1" showInputMessage="1" showErrorMessage="1" sqref="H17" xr:uid="{00000000-0002-0000-0300-000000000000}">
      <formula1>"1,2,3,4,6,12"</formula1>
    </dataValidation>
  </dataValidations>
  <hyperlinks>
    <hyperlink ref="A3:E3" location="HL_Navigator" tooltip="Go to Navigator (Table of Contents)" display="Navigator" xr:uid="{00000000-0004-0000-0300-000001000000}"/>
    <hyperlink ref="A3" location="HL_Navigator" display="Navigator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2">
    <outlinePr summaryBelow="0"/>
  </sheetPr>
  <dimension ref="A1:S76"/>
  <sheetViews>
    <sheetView showGridLines="0" zoomScaleNormal="100" workbookViewId="0">
      <pane ySplit="4" topLeftCell="A5" activePane="bottomLeft" state="frozen"/>
      <selection activeCell="G29" sqref="G29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Model Parameters</v>
      </c>
      <c r="J1" s="79"/>
      <c r="K1" s="79"/>
    </row>
    <row r="2" spans="1:18" ht="18" x14ac:dyDescent="0.25">
      <c r="A2" s="49" t="str">
        <f ca="1">Model_Name</f>
        <v>Chapter 2.1 - SP Multiple Criteria with OR_Rebuilt.xlsx</v>
      </c>
    </row>
    <row r="3" spans="1:18" x14ac:dyDescent="0.2">
      <c r="A3" s="66" t="s">
        <v>1</v>
      </c>
      <c r="B3" s="60"/>
      <c r="C3" s="60"/>
      <c r="D3" s="60"/>
      <c r="E3" s="60"/>
    </row>
    <row r="4" spans="1:18" x14ac:dyDescent="0.2">
      <c r="D4" s="63"/>
      <c r="E4" s="63"/>
      <c r="F4" s="63"/>
      <c r="G4" s="63"/>
      <c r="H4" s="63"/>
      <c r="I4" s="63"/>
      <c r="J4" s="63"/>
    </row>
    <row r="6" spans="1:18" ht="16.5" thickBot="1" x14ac:dyDescent="0.3">
      <c r="B6" s="50">
        <f>MAX($B$5:$B5)+1</f>
        <v>1</v>
      </c>
      <c r="C6" s="2" t="s">
        <v>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3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2</v>
      </c>
    </row>
    <row r="11" spans="1:18" outlineLevel="1" x14ac:dyDescent="0.2">
      <c r="E11" t="s">
        <v>4</v>
      </c>
      <c r="G11" s="84" t="str">
        <f ca="1">IF(ISERROR(OR(FIND("[",CELL("filename",A1)),FIND("]",CELL("filename",A1)))),"",MID(CELL("filename",A1),FIND("[",CELL("filename",A1))+1,FIND("]",CELL("filename",A1))-FIND("[",CELL("filename",A1))-1))</f>
        <v>Chapter 2.1 - SP Multiple Criteria with OR_Rebuilt.xlsx</v>
      </c>
      <c r="H11" s="85"/>
      <c r="I11" s="85"/>
      <c r="J11" s="85"/>
      <c r="K11" s="85"/>
      <c r="L11" s="85"/>
      <c r="M11" s="85"/>
      <c r="N11" s="86"/>
    </row>
    <row r="12" spans="1:18" outlineLevel="1" x14ac:dyDescent="0.2">
      <c r="E12" t="s">
        <v>5</v>
      </c>
      <c r="G12" s="87" t="s">
        <v>78</v>
      </c>
      <c r="H12" s="87"/>
      <c r="I12" s="87"/>
      <c r="J12" s="87"/>
      <c r="K12" s="87"/>
      <c r="L12" s="87"/>
      <c r="M12" s="87"/>
      <c r="N12" s="87"/>
    </row>
    <row r="13" spans="1:18" outlineLevel="1" x14ac:dyDescent="0.2"/>
    <row r="14" spans="1:18" outlineLevel="1" x14ac:dyDescent="0.2"/>
    <row r="15" spans="1:18" ht="16.5" thickBot="1" x14ac:dyDescent="0.3">
      <c r="B15" s="50">
        <f>MAX($B$5:$B14)+1</f>
        <v>2</v>
      </c>
      <c r="C15" s="2" t="s">
        <v>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9" ht="16.5" outlineLevel="1" x14ac:dyDescent="0.25">
      <c r="C17" s="3" t="s">
        <v>7</v>
      </c>
    </row>
    <row r="18" spans="3:9" outlineLevel="1" x14ac:dyDescent="0.2"/>
    <row r="19" spans="3:9" outlineLevel="1" x14ac:dyDescent="0.2">
      <c r="E19" t="s">
        <v>8</v>
      </c>
      <c r="G19" s="5">
        <v>365</v>
      </c>
      <c r="I19" s="22" t="s">
        <v>102</v>
      </c>
    </row>
    <row r="20" spans="3:9" outlineLevel="1" x14ac:dyDescent="0.2">
      <c r="E20" t="s">
        <v>9</v>
      </c>
      <c r="G20" s="5">
        <v>1</v>
      </c>
      <c r="I20" s="22" t="s">
        <v>103</v>
      </c>
    </row>
    <row r="21" spans="3:9" outlineLevel="1" x14ac:dyDescent="0.2">
      <c r="E21" t="s">
        <v>10</v>
      </c>
      <c r="G21" s="5">
        <v>3</v>
      </c>
      <c r="I21" s="22" t="s">
        <v>104</v>
      </c>
    </row>
    <row r="22" spans="3:9" outlineLevel="1" x14ac:dyDescent="0.2">
      <c r="E22" t="s">
        <v>11</v>
      </c>
      <c r="G22" s="5">
        <v>6</v>
      </c>
      <c r="I22" s="22" t="s">
        <v>105</v>
      </c>
    </row>
    <row r="23" spans="3:9" outlineLevel="1" x14ac:dyDescent="0.2">
      <c r="E23" t="s">
        <v>12</v>
      </c>
      <c r="G23" s="5">
        <v>12</v>
      </c>
      <c r="I23" s="22" t="s">
        <v>106</v>
      </c>
    </row>
    <row r="24" spans="3:9" outlineLevel="1" x14ac:dyDescent="0.2">
      <c r="E24" t="s">
        <v>13</v>
      </c>
      <c r="G24" s="5">
        <v>4</v>
      </c>
      <c r="I24" s="22" t="s">
        <v>107</v>
      </c>
    </row>
    <row r="25" spans="3:9" outlineLevel="1" x14ac:dyDescent="0.2"/>
    <row r="26" spans="3:9" outlineLevel="1" x14ac:dyDescent="0.2">
      <c r="E26" t="s">
        <v>14</v>
      </c>
      <c r="G26" s="5">
        <v>5</v>
      </c>
      <c r="I26" s="22" t="s">
        <v>108</v>
      </c>
    </row>
    <row r="27" spans="3:9" outlineLevel="1" x14ac:dyDescent="0.2"/>
    <row r="28" spans="3:9" outlineLevel="1" x14ac:dyDescent="0.2">
      <c r="E28" t="s">
        <v>15</v>
      </c>
      <c r="G28" s="6">
        <v>9.9999999999999997E+98</v>
      </c>
      <c r="I28" s="22" t="s">
        <v>109</v>
      </c>
    </row>
    <row r="29" spans="3:9" outlineLevel="1" x14ac:dyDescent="0.2">
      <c r="E29" t="s">
        <v>16</v>
      </c>
      <c r="G29" s="6">
        <v>1E-8</v>
      </c>
      <c r="I29" s="22" t="s">
        <v>110</v>
      </c>
    </row>
    <row r="30" spans="3:9" outlineLevel="1" x14ac:dyDescent="0.2"/>
    <row r="31" spans="3:9" outlineLevel="1" x14ac:dyDescent="0.2">
      <c r="E31" t="s">
        <v>17</v>
      </c>
      <c r="G31" s="5">
        <v>1000</v>
      </c>
      <c r="I31" s="22" t="s">
        <v>17</v>
      </c>
    </row>
    <row r="32" spans="3:9" outlineLevel="1" x14ac:dyDescent="0.2"/>
    <row r="33" spans="2:18" outlineLevel="1" x14ac:dyDescent="0.2"/>
    <row r="35" spans="2:18" ht="16.5" thickBot="1" x14ac:dyDescent="0.3">
      <c r="B35" s="50">
        <f>MAX($B$5:$B34)+1</f>
        <v>3</v>
      </c>
      <c r="C35" s="2" t="s">
        <v>79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ht="12.75" thickTop="1" x14ac:dyDescent="0.2"/>
    <row r="37" spans="2:18" ht="20.25" x14ac:dyDescent="0.3">
      <c r="C37" s="48" t="s">
        <v>80</v>
      </c>
    </row>
    <row r="39" spans="2:18" x14ac:dyDescent="0.2">
      <c r="E39" t="s">
        <v>67</v>
      </c>
      <c r="G39" s="61">
        <v>44013</v>
      </c>
    </row>
    <row r="42" spans="2:18" ht="20.25" x14ac:dyDescent="0.3">
      <c r="C42" s="48" t="s">
        <v>54</v>
      </c>
    </row>
    <row r="44" spans="2:18" x14ac:dyDescent="0.2">
      <c r="E44" t="s">
        <v>81</v>
      </c>
      <c r="G44" s="5" t="s">
        <v>92</v>
      </c>
      <c r="I44" s="22" t="s">
        <v>81</v>
      </c>
    </row>
    <row r="45" spans="2:18" x14ac:dyDescent="0.2">
      <c r="E45" t="s">
        <v>59</v>
      </c>
      <c r="G45" s="5" t="s">
        <v>93</v>
      </c>
      <c r="I45" s="22" t="s">
        <v>59</v>
      </c>
    </row>
    <row r="46" spans="2:18" x14ac:dyDescent="0.2">
      <c r="E46" t="s">
        <v>82</v>
      </c>
      <c r="G46" s="5" t="s">
        <v>94</v>
      </c>
      <c r="I46" s="22" t="s">
        <v>82</v>
      </c>
    </row>
    <row r="47" spans="2:18" x14ac:dyDescent="0.2">
      <c r="E47" t="s">
        <v>83</v>
      </c>
      <c r="G47" s="5" t="s">
        <v>95</v>
      </c>
      <c r="I47" s="22" t="s">
        <v>83</v>
      </c>
    </row>
    <row r="48" spans="2:18" x14ac:dyDescent="0.2">
      <c r="E48" t="s">
        <v>84</v>
      </c>
      <c r="G48" s="5" t="s">
        <v>96</v>
      </c>
      <c r="I48" s="22" t="s">
        <v>111</v>
      </c>
    </row>
    <row r="49" spans="1:19" x14ac:dyDescent="0.2">
      <c r="E49" t="s">
        <v>85</v>
      </c>
      <c r="G49" s="5" t="s">
        <v>85</v>
      </c>
      <c r="I49" s="22" t="s">
        <v>85</v>
      </c>
    </row>
    <row r="50" spans="1:19" x14ac:dyDescent="0.2">
      <c r="E50" t="s">
        <v>86</v>
      </c>
      <c r="G50" s="5" t="s">
        <v>97</v>
      </c>
      <c r="I50" s="22" t="s">
        <v>111</v>
      </c>
    </row>
    <row r="51" spans="1:19" x14ac:dyDescent="0.2">
      <c r="E51" t="s">
        <v>87</v>
      </c>
      <c r="G51" s="5" t="s">
        <v>98</v>
      </c>
      <c r="I51" s="22" t="s">
        <v>112</v>
      </c>
    </row>
    <row r="54" spans="1:19" ht="20.25" x14ac:dyDescent="0.3">
      <c r="C54" s="48" t="s">
        <v>88</v>
      </c>
    </row>
    <row r="56" spans="1:19" x14ac:dyDescent="0.2">
      <c r="E56" t="s">
        <v>89</v>
      </c>
      <c r="G56" s="5" t="s">
        <v>99</v>
      </c>
      <c r="I56" s="22" t="s">
        <v>113</v>
      </c>
    </row>
    <row r="57" spans="1:19" x14ac:dyDescent="0.2">
      <c r="E57" t="s">
        <v>90</v>
      </c>
      <c r="G57" s="5" t="s">
        <v>100</v>
      </c>
      <c r="I57" s="22" t="s">
        <v>114</v>
      </c>
    </row>
    <row r="58" spans="1:19" x14ac:dyDescent="0.2">
      <c r="E58" t="s">
        <v>91</v>
      </c>
      <c r="G58" s="5" t="s">
        <v>101</v>
      </c>
      <c r="I58" s="22" t="s">
        <v>115</v>
      </c>
    </row>
    <row r="62" spans="1:19" ht="16.5" thickBot="1" x14ac:dyDescent="0.3">
      <c r="A62" s="62"/>
      <c r="B62" s="50">
        <f>MAX($B$5:$B61)+1</f>
        <v>4</v>
      </c>
      <c r="C62" s="2" t="s">
        <v>119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62"/>
    </row>
    <row r="63" spans="1:19" ht="12.75" thickTop="1" x14ac:dyDescent="0.2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19" ht="20.25" x14ac:dyDescent="0.3">
      <c r="A64" s="62"/>
      <c r="B64" s="62"/>
      <c r="C64" s="48" t="s">
        <v>120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</row>
    <row r="65" spans="1:19" x14ac:dyDescent="0.2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</row>
    <row r="66" spans="1:19" x14ac:dyDescent="0.2">
      <c r="A66" s="62"/>
      <c r="B66" s="62"/>
      <c r="C66" s="62"/>
      <c r="D66" s="62"/>
      <c r="E66" s="62">
        <v>1</v>
      </c>
      <c r="F66" s="62"/>
      <c r="G66" s="5">
        <f>E66</f>
        <v>1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</row>
    <row r="67" spans="1:19" s="62" customFormat="1" x14ac:dyDescent="0.2">
      <c r="E67" s="62">
        <v>2</v>
      </c>
      <c r="G67" s="5">
        <f>E67</f>
        <v>2</v>
      </c>
    </row>
    <row r="68" spans="1:19" s="62" customFormat="1" x14ac:dyDescent="0.2">
      <c r="E68" s="62">
        <v>3</v>
      </c>
      <c r="G68" s="5">
        <f>E68</f>
        <v>3</v>
      </c>
    </row>
    <row r="69" spans="1:19" s="62" customFormat="1" x14ac:dyDescent="0.2">
      <c r="E69" s="62">
        <v>4</v>
      </c>
      <c r="G69" s="5">
        <f>E69</f>
        <v>4</v>
      </c>
    </row>
    <row r="70" spans="1:19" x14ac:dyDescent="0.2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</row>
    <row r="71" spans="1:19" x14ac:dyDescent="0.2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</row>
    <row r="72" spans="1:19" ht="20.25" x14ac:dyDescent="0.3">
      <c r="A72" s="62"/>
      <c r="B72" s="62"/>
      <c r="C72" s="48" t="s">
        <v>121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</row>
    <row r="73" spans="1:19" x14ac:dyDescent="0.2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</row>
    <row r="74" spans="1:19" x14ac:dyDescent="0.2">
      <c r="A74" s="62"/>
      <c r="B74" s="62"/>
      <c r="C74" s="62"/>
      <c r="D74" s="62"/>
      <c r="E74" s="62" t="s">
        <v>116</v>
      </c>
      <c r="F74" s="62"/>
      <c r="G74" s="5" t="str">
        <f>E74</f>
        <v>X</v>
      </c>
      <c r="H74" s="62"/>
      <c r="I74" s="22"/>
      <c r="J74" s="62"/>
      <c r="K74" s="62"/>
      <c r="L74" s="62"/>
      <c r="M74" s="62"/>
      <c r="N74" s="62"/>
      <c r="O74" s="62"/>
      <c r="P74" s="62"/>
      <c r="Q74" s="62"/>
      <c r="R74" s="62"/>
      <c r="S74" s="62"/>
    </row>
    <row r="75" spans="1:19" x14ac:dyDescent="0.2">
      <c r="A75" s="62"/>
      <c r="B75" s="62"/>
      <c r="C75" s="62"/>
      <c r="D75" s="62"/>
      <c r="E75" s="62" t="s">
        <v>118</v>
      </c>
      <c r="F75" s="62"/>
      <c r="G75" s="5" t="str">
        <f>E75</f>
        <v>Y</v>
      </c>
      <c r="H75" s="62"/>
      <c r="I75" s="22"/>
      <c r="J75" s="62"/>
      <c r="K75" s="62"/>
      <c r="L75" s="62"/>
      <c r="M75" s="62"/>
      <c r="N75" s="62"/>
      <c r="O75" s="62"/>
      <c r="P75" s="62"/>
      <c r="Q75" s="62"/>
      <c r="R75" s="62"/>
      <c r="S75" s="62"/>
    </row>
    <row r="76" spans="1:19" x14ac:dyDescent="0.2">
      <c r="A76" s="62"/>
      <c r="B76" s="62"/>
      <c r="C76" s="62"/>
      <c r="D76" s="62"/>
      <c r="E76" s="62" t="s">
        <v>117</v>
      </c>
      <c r="F76" s="62"/>
      <c r="G76" s="5" t="str">
        <f>E76</f>
        <v>Z</v>
      </c>
      <c r="H76" s="62"/>
      <c r="I76" s="22"/>
      <c r="J76" s="62"/>
      <c r="K76" s="62"/>
      <c r="L76" s="62"/>
      <c r="M76" s="62"/>
      <c r="N76" s="62"/>
      <c r="O76" s="62"/>
      <c r="P76" s="62"/>
      <c r="Q76" s="62"/>
      <c r="R76" s="62"/>
      <c r="S76" s="62"/>
    </row>
  </sheetData>
  <sheetProtection formatColumns="0" formatRows="0"/>
  <mergeCells count="3">
    <mergeCell ref="J1:K1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400-000000000000}"/>
    <hyperlink ref="A3" location="HL_Navigator" display="Navigator" xr:uid="{00000000-0004-0000-0400-000001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BE35-582F-4A57-9011-0FC872979E5A}">
  <sheetPr codeName="Sheet5"/>
  <dimension ref="A1:N4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8" width="12.7109375" customWidth="1"/>
  </cols>
  <sheetData>
    <row r="1" spans="1:14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Two_Criteria_OR_Example</v>
      </c>
      <c r="B1" s="65"/>
      <c r="C1" s="65"/>
      <c r="D1" s="65"/>
      <c r="E1" s="65"/>
      <c r="F1" s="65"/>
      <c r="G1" s="65"/>
      <c r="H1" s="65"/>
      <c r="I1" s="65"/>
      <c r="J1" s="79"/>
      <c r="K1" s="79"/>
    </row>
    <row r="2" spans="1:14" ht="18" x14ac:dyDescent="0.25">
      <c r="A2" s="49" t="str">
        <f ca="1">Model_Name</f>
        <v>Chapter 2.1 - SP Multiple Criteria with OR_Rebuilt.xlsx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4" x14ac:dyDescent="0.2">
      <c r="A3" s="66" t="s">
        <v>1</v>
      </c>
      <c r="B3" s="60"/>
      <c r="C3" s="60"/>
      <c r="D3" s="60"/>
      <c r="E3" s="60"/>
      <c r="F3" s="65"/>
      <c r="G3" s="65"/>
      <c r="H3" s="65"/>
      <c r="I3" s="65"/>
      <c r="J3" s="65"/>
      <c r="K3" s="65"/>
    </row>
    <row r="7" spans="1:14" ht="16.5" x14ac:dyDescent="0.25">
      <c r="B7" s="74" t="s">
        <v>126</v>
      </c>
      <c r="C7" s="69"/>
      <c r="D7" s="69"/>
      <c r="E7" s="69"/>
      <c r="F7" s="69"/>
      <c r="G7" s="69"/>
      <c r="H7" s="69"/>
    </row>
    <row r="8" spans="1:14" x14ac:dyDescent="0.2">
      <c r="B8" s="69"/>
      <c r="C8" s="69"/>
      <c r="D8" s="69"/>
      <c r="E8" s="69"/>
      <c r="F8" s="69"/>
      <c r="G8" s="69"/>
      <c r="H8" s="69"/>
    </row>
    <row r="9" spans="1:14" ht="15" x14ac:dyDescent="0.25">
      <c r="B9" s="69"/>
      <c r="C9" s="75" t="s">
        <v>127</v>
      </c>
      <c r="D9" s="69"/>
      <c r="E9" s="69"/>
      <c r="F9" s="69"/>
      <c r="G9" s="69"/>
      <c r="H9" s="69"/>
    </row>
    <row r="11" spans="1:14" x14ac:dyDescent="0.2">
      <c r="B11" s="69"/>
      <c r="C11" s="69"/>
      <c r="D11" s="69"/>
      <c r="E11" s="69"/>
      <c r="F11" s="73" t="s">
        <v>128</v>
      </c>
      <c r="G11" s="73" t="s">
        <v>129</v>
      </c>
      <c r="H11" s="73" t="s">
        <v>122</v>
      </c>
      <c r="J11" s="65"/>
      <c r="K11" s="65"/>
      <c r="L11" s="65"/>
      <c r="M11" s="65"/>
      <c r="N11" s="65"/>
    </row>
    <row r="12" spans="1:14" x14ac:dyDescent="0.2">
      <c r="B12" s="69"/>
      <c r="C12" s="69"/>
      <c r="D12" s="69"/>
      <c r="E12" s="69"/>
      <c r="F12" s="68" t="s">
        <v>130</v>
      </c>
      <c r="G12" s="68" t="s">
        <v>131</v>
      </c>
      <c r="H12" s="77">
        <v>18974</v>
      </c>
      <c r="J12" s="65"/>
      <c r="K12" s="65"/>
      <c r="L12" s="65"/>
      <c r="M12" s="65"/>
      <c r="N12" s="65"/>
    </row>
    <row r="13" spans="1:14" x14ac:dyDescent="0.2">
      <c r="B13" s="69"/>
      <c r="C13" s="69"/>
      <c r="D13" s="69"/>
      <c r="E13" s="69"/>
      <c r="F13" s="68" t="s">
        <v>130</v>
      </c>
      <c r="G13" s="68" t="s">
        <v>131</v>
      </c>
      <c r="H13" s="77">
        <v>17957</v>
      </c>
      <c r="J13" s="65"/>
      <c r="K13" s="65"/>
      <c r="L13" s="65"/>
      <c r="M13" s="65"/>
      <c r="N13" s="65"/>
    </row>
    <row r="14" spans="1:14" x14ac:dyDescent="0.2">
      <c r="B14" s="69"/>
      <c r="C14" s="69"/>
      <c r="D14" s="69"/>
      <c r="E14" s="69"/>
      <c r="F14" s="68" t="s">
        <v>130</v>
      </c>
      <c r="G14" s="68" t="s">
        <v>132</v>
      </c>
      <c r="H14" s="77">
        <v>23270</v>
      </c>
      <c r="J14" s="65"/>
      <c r="K14" s="65"/>
      <c r="L14" s="65"/>
      <c r="M14" s="65"/>
      <c r="N14" s="65"/>
    </row>
    <row r="15" spans="1:14" x14ac:dyDescent="0.2">
      <c r="B15" s="69"/>
      <c r="C15" s="69"/>
      <c r="D15" s="69"/>
      <c r="E15" s="69"/>
      <c r="F15" s="68" t="s">
        <v>130</v>
      </c>
      <c r="G15" s="68" t="s">
        <v>132</v>
      </c>
      <c r="H15" s="77">
        <v>15065</v>
      </c>
      <c r="J15" s="65"/>
      <c r="K15" s="65"/>
      <c r="L15" s="65"/>
      <c r="M15" s="65"/>
      <c r="N15" s="65"/>
    </row>
    <row r="16" spans="1:14" x14ac:dyDescent="0.2">
      <c r="B16" s="69"/>
      <c r="C16" s="69"/>
      <c r="D16" s="69"/>
      <c r="E16" s="69"/>
      <c r="F16" s="68" t="s">
        <v>133</v>
      </c>
      <c r="G16" s="68" t="s">
        <v>131</v>
      </c>
      <c r="H16" s="77">
        <v>22839</v>
      </c>
      <c r="J16" s="65"/>
      <c r="K16" s="65"/>
      <c r="L16" s="65"/>
      <c r="M16" s="65"/>
      <c r="N16" s="65"/>
    </row>
    <row r="17" spans="3:14" x14ac:dyDescent="0.2">
      <c r="C17" s="69"/>
      <c r="D17" s="69"/>
      <c r="E17" s="69"/>
      <c r="F17" s="68" t="s">
        <v>133</v>
      </c>
      <c r="G17" s="68" t="s">
        <v>132</v>
      </c>
      <c r="H17" s="77">
        <v>22997</v>
      </c>
      <c r="I17" s="69"/>
      <c r="J17" s="65"/>
      <c r="K17" s="65"/>
      <c r="L17" s="65"/>
      <c r="M17" s="65"/>
      <c r="N17" s="65"/>
    </row>
    <row r="18" spans="3:14" x14ac:dyDescent="0.2">
      <c r="C18" s="69"/>
      <c r="D18" s="69"/>
      <c r="E18" s="69"/>
      <c r="F18" s="68" t="s">
        <v>133</v>
      </c>
      <c r="G18" s="68" t="s">
        <v>131</v>
      </c>
      <c r="H18" s="77">
        <v>25339</v>
      </c>
      <c r="I18" s="69"/>
      <c r="J18" s="65"/>
      <c r="K18" s="65"/>
      <c r="L18" s="65"/>
      <c r="M18" s="65"/>
      <c r="N18" s="65"/>
    </row>
    <row r="19" spans="3:14" x14ac:dyDescent="0.2">
      <c r="C19" s="69"/>
      <c r="D19" s="69"/>
      <c r="E19" s="69"/>
      <c r="F19" s="68" t="s">
        <v>133</v>
      </c>
      <c r="G19" s="68" t="s">
        <v>131</v>
      </c>
      <c r="H19" s="77">
        <v>21846</v>
      </c>
      <c r="I19" s="69"/>
      <c r="J19" s="65"/>
      <c r="K19" s="65"/>
      <c r="L19" s="65"/>
      <c r="M19" s="65"/>
      <c r="N19" s="65"/>
    </row>
    <row r="20" spans="3:14" x14ac:dyDescent="0.2">
      <c r="C20" s="69"/>
      <c r="D20" s="69"/>
      <c r="E20" s="69"/>
      <c r="F20" s="68" t="s">
        <v>133</v>
      </c>
      <c r="G20" s="68" t="s">
        <v>131</v>
      </c>
      <c r="H20" s="77">
        <v>19501</v>
      </c>
      <c r="I20" s="69"/>
      <c r="J20" s="65"/>
      <c r="K20" s="65"/>
      <c r="L20" s="65"/>
      <c r="M20" s="65"/>
      <c r="N20" s="65"/>
    </row>
    <row r="21" spans="3:14" x14ac:dyDescent="0.2">
      <c r="C21" s="69"/>
      <c r="D21" s="69"/>
      <c r="E21" s="69"/>
      <c r="F21" s="68" t="s">
        <v>134</v>
      </c>
      <c r="G21" s="68" t="s">
        <v>132</v>
      </c>
      <c r="H21" s="77">
        <v>16786</v>
      </c>
      <c r="I21" s="69"/>
      <c r="J21" s="65"/>
      <c r="K21" s="65"/>
      <c r="L21" s="65"/>
      <c r="M21" s="65"/>
      <c r="N21" s="65"/>
    </row>
    <row r="22" spans="3:14" x14ac:dyDescent="0.2">
      <c r="C22" s="69"/>
      <c r="D22" s="69"/>
      <c r="E22" s="69"/>
      <c r="F22" s="68" t="s">
        <v>134</v>
      </c>
      <c r="G22" s="68" t="s">
        <v>132</v>
      </c>
      <c r="H22" s="77">
        <v>25787</v>
      </c>
      <c r="I22" s="69"/>
      <c r="J22" s="65"/>
      <c r="K22" s="65"/>
      <c r="L22" s="65"/>
      <c r="M22" s="65"/>
      <c r="N22" s="65"/>
    </row>
    <row r="23" spans="3:14" x14ac:dyDescent="0.2">
      <c r="C23" s="69"/>
      <c r="D23" s="69"/>
      <c r="E23" s="69"/>
      <c r="F23" s="68" t="s">
        <v>134</v>
      </c>
      <c r="G23" s="68" t="s">
        <v>131</v>
      </c>
      <c r="H23" s="77">
        <v>20408</v>
      </c>
      <c r="I23" s="69"/>
      <c r="J23" s="65"/>
      <c r="K23" s="65"/>
      <c r="L23" s="65"/>
      <c r="M23" s="65"/>
      <c r="N23" s="65"/>
    </row>
    <row r="24" spans="3:14" x14ac:dyDescent="0.2">
      <c r="C24" s="69"/>
      <c r="D24" s="69"/>
      <c r="E24" s="69"/>
      <c r="F24" s="68" t="s">
        <v>134</v>
      </c>
      <c r="G24" s="68" t="s">
        <v>131</v>
      </c>
      <c r="H24" s="77">
        <v>26807</v>
      </c>
      <c r="I24" s="69"/>
      <c r="J24" s="67" t="s">
        <v>135</v>
      </c>
      <c r="K24" s="65"/>
      <c r="L24" s="65"/>
      <c r="M24" s="65"/>
      <c r="N24" s="65"/>
    </row>
    <row r="25" spans="3:14" x14ac:dyDescent="0.2">
      <c r="C25" s="69"/>
      <c r="D25" s="69"/>
      <c r="E25" s="69"/>
      <c r="F25" s="68" t="s">
        <v>134</v>
      </c>
      <c r="G25" s="68" t="s">
        <v>131</v>
      </c>
      <c r="H25" s="77">
        <v>17485</v>
      </c>
      <c r="I25" s="69"/>
      <c r="J25" s="65"/>
      <c r="K25" s="65"/>
      <c r="L25" s="65"/>
      <c r="M25" s="65"/>
      <c r="N25" s="65"/>
    </row>
    <row r="26" spans="3:14" x14ac:dyDescent="0.2">
      <c r="C26" s="69"/>
      <c r="D26" s="69"/>
      <c r="E26" s="69"/>
      <c r="F26" s="68" t="s">
        <v>136</v>
      </c>
      <c r="G26" s="68" t="s">
        <v>131</v>
      </c>
      <c r="H26" s="77">
        <v>24676</v>
      </c>
      <c r="I26" s="69"/>
      <c r="J26" s="69"/>
    </row>
    <row r="27" spans="3:14" x14ac:dyDescent="0.2">
      <c r="C27" s="69"/>
      <c r="D27" s="69"/>
      <c r="E27" s="69"/>
      <c r="F27" s="68" t="s">
        <v>136</v>
      </c>
      <c r="G27" s="68" t="s">
        <v>132</v>
      </c>
      <c r="H27" s="77">
        <v>18537</v>
      </c>
      <c r="I27" s="69"/>
      <c r="J27" s="69"/>
    </row>
    <row r="28" spans="3:14" x14ac:dyDescent="0.2">
      <c r="C28" s="69"/>
      <c r="D28" s="69"/>
      <c r="E28" s="69"/>
      <c r="F28" s="68" t="s">
        <v>136</v>
      </c>
      <c r="G28" s="68" t="s">
        <v>132</v>
      </c>
      <c r="H28" s="77">
        <v>24161</v>
      </c>
      <c r="I28" s="69"/>
      <c r="J28" s="69"/>
    </row>
    <row r="29" spans="3:14" x14ac:dyDescent="0.2">
      <c r="C29" s="69"/>
      <c r="D29" s="69"/>
      <c r="E29" s="69"/>
      <c r="F29" s="68" t="s">
        <v>136</v>
      </c>
      <c r="G29" s="68" t="s">
        <v>131</v>
      </c>
      <c r="H29" s="77">
        <v>19393</v>
      </c>
      <c r="I29" s="69"/>
      <c r="J29" s="69"/>
    </row>
    <row r="32" spans="3:14" ht="15" x14ac:dyDescent="0.25">
      <c r="C32" s="75" t="s">
        <v>137</v>
      </c>
      <c r="D32" s="69"/>
      <c r="E32" s="69"/>
      <c r="F32" s="69"/>
      <c r="G32" s="69"/>
      <c r="H32" s="69"/>
      <c r="I32" s="69"/>
      <c r="J32" s="69"/>
    </row>
    <row r="34" spans="3:8" x14ac:dyDescent="0.2">
      <c r="C34" s="69"/>
      <c r="D34" s="70" t="s">
        <v>128</v>
      </c>
      <c r="E34" s="69"/>
      <c r="F34" s="69"/>
      <c r="G34" s="68" t="s">
        <v>130</v>
      </c>
      <c r="H34" s="71"/>
    </row>
    <row r="35" spans="3:8" x14ac:dyDescent="0.2">
      <c r="C35" s="69"/>
      <c r="D35" s="70" t="s">
        <v>129</v>
      </c>
      <c r="E35" s="69"/>
      <c r="F35" s="69"/>
      <c r="G35" s="68" t="s">
        <v>131</v>
      </c>
      <c r="H35" s="71"/>
    </row>
    <row r="37" spans="3:8" ht="12.75" thickBot="1" x14ac:dyDescent="0.25">
      <c r="C37" s="69"/>
      <c r="D37" s="70" t="s">
        <v>138</v>
      </c>
      <c r="E37" s="69"/>
      <c r="F37" s="69"/>
      <c r="G37" s="72" cm="1">
        <f t="array" ref="G37">SUMPRODUCT((F12:F29=G34)*H12:H29)+SUMPRODUCT((G12:G29=G35)*H12:H29)
-SUMPRODUCT((F12:F29=G34)*(G12:G29=G35)*H12:H29)</f>
        <v>273560</v>
      </c>
      <c r="H37" s="69"/>
    </row>
    <row r="38" spans="3:8" ht="12.75" thickTop="1" x14ac:dyDescent="0.2">
      <c r="C38" s="69"/>
      <c r="D38" s="69"/>
      <c r="E38" s="69"/>
      <c r="F38" s="69"/>
      <c r="G38" s="69"/>
      <c r="H38" s="69"/>
    </row>
    <row r="40" spans="3:8" ht="15" x14ac:dyDescent="0.25">
      <c r="C40" s="75" t="s">
        <v>139</v>
      </c>
      <c r="D40" s="69"/>
      <c r="E40" s="69"/>
      <c r="F40" s="69"/>
      <c r="G40" s="69"/>
      <c r="H40" s="69"/>
    </row>
    <row r="42" spans="3:8" ht="12.75" thickBot="1" x14ac:dyDescent="0.25">
      <c r="C42" s="69"/>
      <c r="D42" s="70" t="s">
        <v>138</v>
      </c>
      <c r="E42" s="69"/>
      <c r="F42" s="69"/>
      <c r="G42" s="72" cm="1">
        <f t="array" ref="G42">SUMPRODUCT(SIGN((F12:F29=G34)+(G12:G29=G35))*H12:H29)</f>
        <v>273560</v>
      </c>
      <c r="H42" s="69"/>
    </row>
    <row r="43" spans="3:8" ht="12.75" thickTop="1" x14ac:dyDescent="0.2">
      <c r="C43" s="69"/>
      <c r="D43" s="69"/>
      <c r="E43" s="69"/>
      <c r="F43" s="69"/>
      <c r="G43" s="69"/>
      <c r="H43" s="69"/>
    </row>
  </sheetData>
  <mergeCells count="1">
    <mergeCell ref="J1:K1"/>
  </mergeCells>
  <conditionalFormatting sqref="H12">
    <cfRule type="expression" dxfId="3" priority="2" stopIfTrue="1">
      <formula>OR(F12=$G$34,G12=$G$35)</formula>
    </cfRule>
  </conditionalFormatting>
  <conditionalFormatting sqref="H13:H29">
    <cfRule type="expression" dxfId="2" priority="1" stopIfTrue="1">
      <formula>OR(F13=$G$34,G13=$G$35)</formula>
    </cfRule>
  </conditionalFormatting>
  <dataValidations disablePrompts="1" count="2">
    <dataValidation type="list" allowBlank="1" showInputMessage="1" showErrorMessage="1" sqref="G35" xr:uid="{FB6A5C81-A777-4C8D-880A-459A2B70CB59}">
      <formula1>"Lexota,Mercudi"</formula1>
    </dataValidation>
    <dataValidation type="list" allowBlank="1" showInputMessage="1" showErrorMessage="1" sqref="G34" xr:uid="{CBE4D7D2-35A3-4BB6-ABF8-243A28C08541}">
      <formula1>"North,South,East,West"</formula1>
    </dataValidation>
  </dataValidations>
  <hyperlinks>
    <hyperlink ref="A3:E3" location="HL_Navigator" tooltip="Go to Navigator (Table of Contents)" display="Navigator" xr:uid="{AF4189F1-35BF-425F-838B-F583BC2A7794}"/>
    <hyperlink ref="A3" location="HL_Navigator" display="Navigator" xr:uid="{47E2FDD2-E32C-490D-9F9B-001382863656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44BF-51AE-4647-8CEE-2DA51CEFBCA1}">
  <sheetPr codeName="Sheet6"/>
  <dimension ref="A1:N4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9" width="12.7109375" customWidth="1"/>
  </cols>
  <sheetData>
    <row r="1" spans="1:14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Three_Criteria_OR_Example</v>
      </c>
      <c r="B1" s="65"/>
      <c r="C1" s="65"/>
      <c r="D1" s="65"/>
      <c r="E1" s="65"/>
      <c r="F1" s="65"/>
      <c r="G1" s="65"/>
      <c r="H1" s="65"/>
      <c r="I1" s="65"/>
      <c r="J1" s="79"/>
      <c r="K1" s="79"/>
    </row>
    <row r="2" spans="1:14" ht="18" x14ac:dyDescent="0.25">
      <c r="A2" s="49" t="str">
        <f ca="1">Model_Name</f>
        <v>Chapter 2.1 - SP Multiple Criteria with OR_Rebuilt.xlsx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4" x14ac:dyDescent="0.2">
      <c r="A3" s="66" t="s">
        <v>1</v>
      </c>
      <c r="B3" s="60"/>
      <c r="C3" s="60"/>
      <c r="D3" s="60"/>
      <c r="E3" s="60"/>
      <c r="F3" s="65"/>
      <c r="G3" s="65"/>
      <c r="H3" s="65"/>
      <c r="I3" s="65"/>
      <c r="J3" s="65"/>
      <c r="K3" s="65"/>
    </row>
    <row r="7" spans="1:14" ht="16.5" x14ac:dyDescent="0.25">
      <c r="B7" s="74" t="s">
        <v>150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x14ac:dyDescent="0.2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15" x14ac:dyDescent="0.25">
      <c r="B9" s="65"/>
      <c r="C9" s="75" t="s">
        <v>127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4" x14ac:dyDescent="0.2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x14ac:dyDescent="0.2">
      <c r="B11" s="65"/>
      <c r="C11" s="65"/>
      <c r="D11" s="65"/>
      <c r="E11" s="65"/>
      <c r="F11" s="73" t="s">
        <v>128</v>
      </c>
      <c r="G11" s="73" t="s">
        <v>129</v>
      </c>
      <c r="H11" s="73" t="s">
        <v>140</v>
      </c>
      <c r="I11" s="73" t="s">
        <v>122</v>
      </c>
      <c r="J11" s="65"/>
      <c r="K11" s="65"/>
      <c r="L11" s="65"/>
      <c r="M11" s="65"/>
      <c r="N11" s="65"/>
    </row>
    <row r="12" spans="1:14" x14ac:dyDescent="0.2">
      <c r="B12" s="65"/>
      <c r="C12" s="65"/>
      <c r="D12" s="65"/>
      <c r="E12" s="65"/>
      <c r="F12" s="68" t="s">
        <v>130</v>
      </c>
      <c r="G12" s="68" t="s">
        <v>131</v>
      </c>
      <c r="H12" s="68" t="s">
        <v>141</v>
      </c>
      <c r="I12" s="77">
        <v>18974</v>
      </c>
      <c r="J12" s="65"/>
      <c r="K12" s="65"/>
      <c r="L12" s="65"/>
      <c r="M12" s="65"/>
      <c r="N12" s="65"/>
    </row>
    <row r="13" spans="1:14" x14ac:dyDescent="0.2">
      <c r="B13" s="65"/>
      <c r="C13" s="65"/>
      <c r="D13" s="65"/>
      <c r="E13" s="65"/>
      <c r="F13" s="68" t="s">
        <v>130</v>
      </c>
      <c r="G13" s="68" t="s">
        <v>131</v>
      </c>
      <c r="H13" s="68" t="s">
        <v>142</v>
      </c>
      <c r="I13" s="77">
        <v>17957</v>
      </c>
      <c r="J13" s="65"/>
      <c r="K13" s="65"/>
      <c r="L13" s="65"/>
      <c r="M13" s="65"/>
      <c r="N13" s="65"/>
    </row>
    <row r="14" spans="1:14" x14ac:dyDescent="0.2">
      <c r="B14" s="65"/>
      <c r="C14" s="65"/>
      <c r="D14" s="65"/>
      <c r="E14" s="65"/>
      <c r="F14" s="68" t="s">
        <v>130</v>
      </c>
      <c r="G14" s="68" t="s">
        <v>132</v>
      </c>
      <c r="H14" s="68" t="s">
        <v>143</v>
      </c>
      <c r="I14" s="77">
        <v>23270</v>
      </c>
      <c r="J14" s="65"/>
      <c r="K14" s="65"/>
      <c r="L14" s="65"/>
      <c r="M14" s="65"/>
      <c r="N14" s="65"/>
    </row>
    <row r="15" spans="1:14" x14ac:dyDescent="0.2">
      <c r="B15" s="65"/>
      <c r="C15" s="65"/>
      <c r="D15" s="65"/>
      <c r="E15" s="65"/>
      <c r="F15" s="68" t="s">
        <v>130</v>
      </c>
      <c r="G15" s="68" t="s">
        <v>132</v>
      </c>
      <c r="H15" s="68" t="s">
        <v>144</v>
      </c>
      <c r="I15" s="77">
        <v>15065</v>
      </c>
      <c r="J15" s="65"/>
      <c r="K15" s="65"/>
      <c r="L15" s="65"/>
      <c r="M15" s="65"/>
      <c r="N15" s="65"/>
    </row>
    <row r="16" spans="1:14" x14ac:dyDescent="0.2">
      <c r="B16" s="65"/>
      <c r="C16" s="65"/>
      <c r="D16" s="65"/>
      <c r="E16" s="65"/>
      <c r="F16" s="68" t="s">
        <v>133</v>
      </c>
      <c r="G16" s="68" t="s">
        <v>131</v>
      </c>
      <c r="H16" s="68" t="s">
        <v>141</v>
      </c>
      <c r="I16" s="77">
        <v>22839</v>
      </c>
      <c r="J16" s="65"/>
      <c r="K16" s="65"/>
      <c r="L16" s="65"/>
      <c r="M16" s="65"/>
      <c r="N16" s="65"/>
    </row>
    <row r="17" spans="2:14" x14ac:dyDescent="0.2">
      <c r="B17" s="65"/>
      <c r="C17" s="65"/>
      <c r="D17" s="65"/>
      <c r="E17" s="65"/>
      <c r="F17" s="68" t="s">
        <v>133</v>
      </c>
      <c r="G17" s="68" t="s">
        <v>132</v>
      </c>
      <c r="H17" s="68" t="s">
        <v>141</v>
      </c>
      <c r="I17" s="77">
        <v>22997</v>
      </c>
      <c r="J17" s="65"/>
      <c r="K17" s="65"/>
      <c r="L17" s="65"/>
      <c r="M17" s="65"/>
      <c r="N17" s="65"/>
    </row>
    <row r="18" spans="2:14" x14ac:dyDescent="0.2">
      <c r="B18" s="65"/>
      <c r="C18" s="65"/>
      <c r="D18" s="65"/>
      <c r="E18" s="65"/>
      <c r="F18" s="68" t="s">
        <v>133</v>
      </c>
      <c r="G18" s="68" t="s">
        <v>131</v>
      </c>
      <c r="H18" s="68" t="s">
        <v>142</v>
      </c>
      <c r="I18" s="77">
        <v>25339</v>
      </c>
      <c r="J18" s="65"/>
      <c r="K18" s="65"/>
      <c r="L18" s="65"/>
      <c r="M18" s="65"/>
      <c r="N18" s="65"/>
    </row>
    <row r="19" spans="2:14" x14ac:dyDescent="0.2">
      <c r="B19" s="65"/>
      <c r="C19" s="65"/>
      <c r="D19" s="65"/>
      <c r="E19" s="65"/>
      <c r="F19" s="68" t="s">
        <v>133</v>
      </c>
      <c r="G19" s="68" t="s">
        <v>131</v>
      </c>
      <c r="H19" s="68" t="s">
        <v>144</v>
      </c>
      <c r="I19" s="77">
        <v>21846</v>
      </c>
      <c r="J19" s="65"/>
      <c r="K19" s="65"/>
      <c r="L19" s="65"/>
      <c r="M19" s="65"/>
      <c r="N19" s="65"/>
    </row>
    <row r="20" spans="2:14" x14ac:dyDescent="0.2">
      <c r="B20" s="65"/>
      <c r="C20" s="65"/>
      <c r="D20" s="65"/>
      <c r="E20" s="65"/>
      <c r="F20" s="68" t="s">
        <v>133</v>
      </c>
      <c r="G20" s="68" t="s">
        <v>131</v>
      </c>
      <c r="H20" s="68" t="s">
        <v>143</v>
      </c>
      <c r="I20" s="77">
        <v>19501</v>
      </c>
      <c r="J20" s="65"/>
      <c r="K20" s="65"/>
      <c r="L20" s="65"/>
      <c r="M20" s="65"/>
      <c r="N20" s="65"/>
    </row>
    <row r="21" spans="2:14" x14ac:dyDescent="0.2">
      <c r="B21" s="65"/>
      <c r="C21" s="65"/>
      <c r="D21" s="65"/>
      <c r="E21" s="65"/>
      <c r="F21" s="68" t="s">
        <v>134</v>
      </c>
      <c r="G21" s="68" t="s">
        <v>132</v>
      </c>
      <c r="H21" s="68" t="s">
        <v>143</v>
      </c>
      <c r="I21" s="77">
        <v>16786</v>
      </c>
      <c r="J21" s="65"/>
      <c r="K21" s="65"/>
      <c r="L21" s="65"/>
      <c r="M21" s="65"/>
      <c r="N21" s="65"/>
    </row>
    <row r="22" spans="2:14" x14ac:dyDescent="0.2">
      <c r="B22" s="65"/>
      <c r="C22" s="65"/>
      <c r="D22" s="65"/>
      <c r="E22" s="65"/>
      <c r="F22" s="68" t="s">
        <v>134</v>
      </c>
      <c r="G22" s="68" t="s">
        <v>132</v>
      </c>
      <c r="H22" s="68" t="s">
        <v>141</v>
      </c>
      <c r="I22" s="77">
        <v>25787</v>
      </c>
      <c r="J22" s="65"/>
      <c r="K22" s="65"/>
      <c r="L22" s="65"/>
      <c r="M22" s="65"/>
      <c r="N22" s="65"/>
    </row>
    <row r="23" spans="2:14" x14ac:dyDescent="0.2">
      <c r="B23" s="65"/>
      <c r="C23" s="65"/>
      <c r="D23" s="65"/>
      <c r="E23" s="65"/>
      <c r="F23" s="68" t="s">
        <v>134</v>
      </c>
      <c r="G23" s="68" t="s">
        <v>131</v>
      </c>
      <c r="H23" s="68" t="s">
        <v>144</v>
      </c>
      <c r="I23" s="77">
        <v>20408</v>
      </c>
      <c r="J23" s="65"/>
      <c r="K23" s="65"/>
      <c r="L23" s="65"/>
      <c r="M23" s="65"/>
      <c r="N23" s="65"/>
    </row>
    <row r="24" spans="2:14" x14ac:dyDescent="0.2">
      <c r="B24" s="65"/>
      <c r="C24" s="65"/>
      <c r="D24" s="65"/>
      <c r="E24" s="65"/>
      <c r="F24" s="68" t="s">
        <v>134</v>
      </c>
      <c r="G24" s="68" t="s">
        <v>131</v>
      </c>
      <c r="H24" s="68" t="s">
        <v>143</v>
      </c>
      <c r="I24" s="77">
        <v>26807</v>
      </c>
      <c r="J24" s="65"/>
      <c r="K24" s="65"/>
      <c r="L24" s="65"/>
      <c r="M24" s="65"/>
      <c r="N24" s="65"/>
    </row>
    <row r="25" spans="2:14" x14ac:dyDescent="0.2">
      <c r="B25" s="65"/>
      <c r="C25" s="65"/>
      <c r="D25" s="65"/>
      <c r="E25" s="65"/>
      <c r="F25" s="68" t="s">
        <v>134</v>
      </c>
      <c r="G25" s="68" t="s">
        <v>131</v>
      </c>
      <c r="H25" s="68" t="s">
        <v>142</v>
      </c>
      <c r="I25" s="77">
        <v>17485</v>
      </c>
      <c r="J25" s="65"/>
      <c r="K25" s="65"/>
      <c r="L25" s="65"/>
      <c r="M25" s="65"/>
      <c r="N25" s="65"/>
    </row>
    <row r="26" spans="2:14" x14ac:dyDescent="0.2">
      <c r="B26" s="65"/>
      <c r="C26" s="65"/>
      <c r="D26" s="65"/>
      <c r="E26" s="65"/>
      <c r="F26" s="68" t="s">
        <v>136</v>
      </c>
      <c r="G26" s="68" t="s">
        <v>131</v>
      </c>
      <c r="H26" s="68" t="s">
        <v>142</v>
      </c>
      <c r="I26" s="77">
        <v>24676</v>
      </c>
      <c r="J26" s="65"/>
      <c r="K26" s="67" t="s">
        <v>145</v>
      </c>
      <c r="L26" s="65"/>
      <c r="M26" s="65"/>
      <c r="N26" s="65"/>
    </row>
    <row r="27" spans="2:14" x14ac:dyDescent="0.2">
      <c r="B27" s="65"/>
      <c r="C27" s="65"/>
      <c r="D27" s="65"/>
      <c r="E27" s="65"/>
      <c r="F27" s="68" t="s">
        <v>136</v>
      </c>
      <c r="G27" s="68" t="s">
        <v>132</v>
      </c>
      <c r="H27" s="68" t="s">
        <v>142</v>
      </c>
      <c r="I27" s="77">
        <v>18537</v>
      </c>
      <c r="J27" s="65"/>
      <c r="K27" s="65"/>
      <c r="L27" s="65"/>
      <c r="M27" s="65"/>
      <c r="N27" s="65"/>
    </row>
    <row r="28" spans="2:14" x14ac:dyDescent="0.2">
      <c r="B28" s="65"/>
      <c r="C28" s="65"/>
      <c r="D28" s="65"/>
      <c r="E28" s="65"/>
      <c r="F28" s="68" t="s">
        <v>136</v>
      </c>
      <c r="G28" s="68" t="s">
        <v>132</v>
      </c>
      <c r="H28" s="68" t="s">
        <v>144</v>
      </c>
      <c r="I28" s="77">
        <v>24161</v>
      </c>
      <c r="J28" s="65"/>
      <c r="K28" s="65"/>
      <c r="L28" s="65"/>
      <c r="M28" s="65"/>
      <c r="N28" s="65"/>
    </row>
    <row r="29" spans="2:14" x14ac:dyDescent="0.2">
      <c r="B29" s="65"/>
      <c r="C29" s="65"/>
      <c r="D29" s="65"/>
      <c r="E29" s="65"/>
      <c r="F29" s="68" t="s">
        <v>136</v>
      </c>
      <c r="G29" s="68" t="s">
        <v>131</v>
      </c>
      <c r="H29" s="68" t="s">
        <v>143</v>
      </c>
      <c r="I29" s="77">
        <v>19393</v>
      </c>
      <c r="J29" s="65"/>
      <c r="K29" s="65"/>
      <c r="L29" s="65"/>
      <c r="M29" s="65"/>
      <c r="N29" s="65"/>
    </row>
    <row r="30" spans="2:14" x14ac:dyDescent="0.2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2:14" x14ac:dyDescent="0.2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2:14" ht="15" x14ac:dyDescent="0.25">
      <c r="B32" s="65"/>
      <c r="C32" s="75" t="s">
        <v>137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2:14" x14ac:dyDescent="0.2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</row>
    <row r="34" spans="2:14" x14ac:dyDescent="0.2">
      <c r="B34" s="65"/>
      <c r="C34" s="65"/>
      <c r="D34" s="76" t="str">
        <f>F11</f>
        <v>Division</v>
      </c>
      <c r="E34" s="65"/>
      <c r="F34" s="65"/>
      <c r="G34" s="68" t="s">
        <v>130</v>
      </c>
      <c r="H34" s="71"/>
      <c r="I34" s="65"/>
      <c r="J34" s="65"/>
      <c r="K34" s="65"/>
      <c r="L34" s="65"/>
      <c r="M34" s="65"/>
      <c r="N34" s="65"/>
    </row>
    <row r="35" spans="2:14" x14ac:dyDescent="0.2">
      <c r="B35" s="65"/>
      <c r="C35" s="65"/>
      <c r="D35" s="76" t="str">
        <f>G11</f>
        <v>Car</v>
      </c>
      <c r="E35" s="65"/>
      <c r="F35" s="65"/>
      <c r="G35" s="68" t="s">
        <v>131</v>
      </c>
      <c r="H35" s="71"/>
      <c r="I35" s="65"/>
      <c r="J35" s="65"/>
      <c r="K35" s="65"/>
      <c r="L35" s="65"/>
      <c r="M35" s="65"/>
      <c r="N35" s="65"/>
    </row>
    <row r="36" spans="2:14" x14ac:dyDescent="0.2">
      <c r="B36" s="65"/>
      <c r="C36" s="65"/>
      <c r="D36" s="76" t="str">
        <f>H11</f>
        <v>Sales Mgr</v>
      </c>
      <c r="E36" s="65"/>
      <c r="F36" s="65"/>
      <c r="G36" s="68" t="s">
        <v>141</v>
      </c>
      <c r="H36" s="71"/>
      <c r="I36" s="65"/>
      <c r="J36" s="65"/>
      <c r="K36" s="65"/>
      <c r="L36" s="65"/>
      <c r="M36" s="65"/>
      <c r="N36" s="65"/>
    </row>
    <row r="37" spans="2:14" x14ac:dyDescent="0.2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pans="2:14" ht="12.75" thickBot="1" x14ac:dyDescent="0.25">
      <c r="B38" s="65"/>
      <c r="C38" s="65"/>
      <c r="D38" s="76" t="s">
        <v>138</v>
      </c>
      <c r="E38" s="65"/>
      <c r="F38" s="65"/>
      <c r="G38" s="72">
        <f>SUMPRODUCT((F12:F29=G34)*I12:I29)+SUMPRODUCT((G12:G29=G35)*I12:I29)+SUMPRODUCT((H12:H29=G36)*I12:I29)
-SUMPRODUCT((F12:F29=G34)*(G12:G29=G35)*I12:I29)-SUMPRODUCT((F12:F29=G34)*(H12:H29=G36)*I12:I29)-SUMPRODUCT((G12:G29=G35)*(H12:H29=G36)*I12:I29)
+SUMPRODUCT((F12:F29=G34)*(G12:G29=G35)*(H12:H29=G36)*I12:I29)</f>
        <v>322344</v>
      </c>
      <c r="H38" s="65"/>
      <c r="I38" s="65"/>
      <c r="J38" s="65"/>
      <c r="K38" s="65"/>
      <c r="L38" s="65"/>
      <c r="M38" s="65"/>
      <c r="N38" s="65"/>
    </row>
    <row r="39" spans="2:14" ht="12.75" thickTop="1" x14ac:dyDescent="0.2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</row>
    <row r="40" spans="2:14" x14ac:dyDescent="0.2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2:14" ht="15" x14ac:dyDescent="0.25">
      <c r="B41" s="65"/>
      <c r="C41" s="75" t="s">
        <v>139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2:14" x14ac:dyDescent="0.2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2:14" ht="12.75" thickBot="1" x14ac:dyDescent="0.25">
      <c r="B43" s="65"/>
      <c r="C43" s="65"/>
      <c r="D43" s="76" t="str">
        <f>D38</f>
        <v>Solution</v>
      </c>
      <c r="E43" s="65"/>
      <c r="F43" s="65"/>
      <c r="G43" s="72">
        <f>SUMPRODUCT(SIGN((F12:F29=G34)+(G12:G29=G35)+(H12:H29=G36))*I12:I29)</f>
        <v>322344</v>
      </c>
      <c r="H43" s="65"/>
      <c r="I43" s="65"/>
      <c r="J43" s="65"/>
      <c r="K43" s="65"/>
      <c r="L43" s="65"/>
      <c r="M43" s="65"/>
      <c r="N43" s="65"/>
    </row>
    <row r="44" spans="2:14" ht="12.75" thickTop="1" x14ac:dyDescent="0.2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</sheetData>
  <mergeCells count="1">
    <mergeCell ref="J1:K1"/>
  </mergeCells>
  <conditionalFormatting sqref="I12:I29">
    <cfRule type="expression" dxfId="1" priority="1" stopIfTrue="1">
      <formula>OR(F12=$G$34,G12=$G$35,H12=$G$36)</formula>
    </cfRule>
  </conditionalFormatting>
  <dataValidations count="3">
    <dataValidation type="list" allowBlank="1" showInputMessage="1" showErrorMessage="1" sqref="G36" xr:uid="{721D1A6D-16E1-4760-9E0D-EAFE121C8028}">
      <formula1>"Alice,Bernie,Charlie,Delta"</formula1>
    </dataValidation>
    <dataValidation type="list" allowBlank="1" showInputMessage="1" showErrorMessage="1" sqref="G34" xr:uid="{49078131-12AE-4CC3-98E6-E0401E952133}">
      <formula1>"North,South,East,West"</formula1>
    </dataValidation>
    <dataValidation type="list" allowBlank="1" showInputMessage="1" showErrorMessage="1" sqref="G35" xr:uid="{24DBA33A-612C-435C-91E7-E7EC2D7B37F5}">
      <formula1>"Lexota,Mercudi"</formula1>
    </dataValidation>
  </dataValidations>
  <hyperlinks>
    <hyperlink ref="A3:E3" location="HL_Navigator" tooltip="Go to Navigator (Table of Contents)" display="Navigator" xr:uid="{22A999AB-53C5-4B86-8ADB-4CE56501ADE3}"/>
    <hyperlink ref="A3" location="HL_Navigator" display="Navigator" xr:uid="{13B76FA5-083E-4834-9CCD-D3CB6DC41991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AFB9-CF92-41E7-88F1-9050032B0527}">
  <sheetPr codeName="Sheet7"/>
  <dimension ref="A1:P47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10" width="12.7109375" customWidth="1"/>
  </cols>
  <sheetData>
    <row r="1" spans="1:16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Four_Criteria_OR_Example</v>
      </c>
      <c r="B1" s="65"/>
      <c r="C1" s="65"/>
      <c r="D1" s="65"/>
      <c r="E1" s="65"/>
      <c r="F1" s="65"/>
      <c r="G1" s="65"/>
      <c r="H1" s="65"/>
      <c r="I1" s="65"/>
      <c r="J1" s="79"/>
      <c r="K1" s="79"/>
    </row>
    <row r="2" spans="1:16" ht="18" x14ac:dyDescent="0.25">
      <c r="A2" s="49" t="str">
        <f ca="1">Model_Name</f>
        <v>Chapter 2.1 - SP Multiple Criteria with OR_Rebuilt.xlsx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6" x14ac:dyDescent="0.2">
      <c r="A3" s="66" t="s">
        <v>1</v>
      </c>
      <c r="B3" s="60"/>
      <c r="C3" s="60"/>
      <c r="D3" s="60"/>
      <c r="E3" s="60"/>
      <c r="F3" s="65"/>
      <c r="G3" s="65"/>
      <c r="H3" s="65"/>
      <c r="I3" s="65"/>
      <c r="J3" s="65"/>
      <c r="K3" s="65"/>
    </row>
    <row r="7" spans="1:16" ht="16.5" x14ac:dyDescent="0.25">
      <c r="B7" s="74" t="s">
        <v>151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x14ac:dyDescent="0.2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ht="15" x14ac:dyDescent="0.25">
      <c r="B9" s="65"/>
      <c r="C9" s="75" t="s">
        <v>123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x14ac:dyDescent="0.2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x14ac:dyDescent="0.2">
      <c r="B11" s="65"/>
      <c r="C11" s="65"/>
      <c r="D11" s="65"/>
      <c r="E11" s="65"/>
      <c r="F11" s="73" t="s">
        <v>128</v>
      </c>
      <c r="G11" s="73" t="s">
        <v>129</v>
      </c>
      <c r="H11" s="73" t="s">
        <v>140</v>
      </c>
      <c r="I11" s="73" t="s">
        <v>146</v>
      </c>
      <c r="J11" s="73" t="s">
        <v>122</v>
      </c>
      <c r="K11" s="65"/>
      <c r="L11" s="65"/>
      <c r="M11" s="65"/>
      <c r="N11" s="65"/>
      <c r="O11" s="65"/>
      <c r="P11" s="65"/>
    </row>
    <row r="12" spans="1:16" x14ac:dyDescent="0.2">
      <c r="B12" s="65"/>
      <c r="C12" s="65"/>
      <c r="D12" s="65"/>
      <c r="E12" s="65"/>
      <c r="F12" s="68" t="s">
        <v>130</v>
      </c>
      <c r="G12" s="68" t="s">
        <v>131</v>
      </c>
      <c r="H12" s="68" t="s">
        <v>141</v>
      </c>
      <c r="I12" s="68" t="s">
        <v>147</v>
      </c>
      <c r="J12" s="77">
        <v>18974</v>
      </c>
      <c r="K12" s="65"/>
      <c r="L12" s="65"/>
      <c r="M12" s="65"/>
      <c r="N12" s="65"/>
      <c r="O12" s="65"/>
      <c r="P12" s="65"/>
    </row>
    <row r="13" spans="1:16" x14ac:dyDescent="0.2">
      <c r="B13" s="65"/>
      <c r="C13" s="65"/>
      <c r="D13" s="65"/>
      <c r="E13" s="65"/>
      <c r="F13" s="68" t="s">
        <v>130</v>
      </c>
      <c r="G13" s="68" t="s">
        <v>131</v>
      </c>
      <c r="H13" s="68" t="s">
        <v>142</v>
      </c>
      <c r="I13" s="68" t="s">
        <v>148</v>
      </c>
      <c r="J13" s="77">
        <v>17957</v>
      </c>
      <c r="K13" s="65"/>
      <c r="L13" s="65"/>
      <c r="M13" s="65"/>
      <c r="N13" s="65"/>
      <c r="O13" s="65"/>
      <c r="P13" s="65"/>
    </row>
    <row r="14" spans="1:16" x14ac:dyDescent="0.2">
      <c r="B14" s="65"/>
      <c r="C14" s="65"/>
      <c r="D14" s="65"/>
      <c r="E14" s="65"/>
      <c r="F14" s="68" t="s">
        <v>130</v>
      </c>
      <c r="G14" s="68" t="s">
        <v>132</v>
      </c>
      <c r="H14" s="68" t="s">
        <v>143</v>
      </c>
      <c r="I14" s="68" t="s">
        <v>148</v>
      </c>
      <c r="J14" s="77">
        <v>23270</v>
      </c>
      <c r="K14" s="65"/>
      <c r="L14" s="65"/>
      <c r="M14" s="65"/>
      <c r="N14" s="65"/>
      <c r="O14" s="65"/>
      <c r="P14" s="65"/>
    </row>
    <row r="15" spans="1:16" x14ac:dyDescent="0.2">
      <c r="B15" s="65"/>
      <c r="C15" s="65"/>
      <c r="D15" s="65"/>
      <c r="E15" s="65"/>
      <c r="F15" s="68" t="s">
        <v>130</v>
      </c>
      <c r="G15" s="68" t="s">
        <v>132</v>
      </c>
      <c r="H15" s="68" t="s">
        <v>144</v>
      </c>
      <c r="I15" s="68" t="s">
        <v>148</v>
      </c>
      <c r="J15" s="77">
        <v>15065</v>
      </c>
      <c r="K15" s="65"/>
      <c r="L15" s="65"/>
      <c r="M15" s="65"/>
      <c r="N15" s="65"/>
      <c r="O15" s="65"/>
      <c r="P15" s="65"/>
    </row>
    <row r="16" spans="1:16" x14ac:dyDescent="0.2">
      <c r="B16" s="65"/>
      <c r="C16" s="65"/>
      <c r="D16" s="65"/>
      <c r="E16" s="65"/>
      <c r="F16" s="68" t="s">
        <v>133</v>
      </c>
      <c r="G16" s="68" t="s">
        <v>131</v>
      </c>
      <c r="H16" s="68" t="s">
        <v>141</v>
      </c>
      <c r="I16" s="68" t="s">
        <v>148</v>
      </c>
      <c r="J16" s="77">
        <v>22839</v>
      </c>
      <c r="K16" s="65"/>
      <c r="L16" s="65"/>
      <c r="M16" s="65"/>
      <c r="N16" s="65"/>
      <c r="O16" s="65"/>
      <c r="P16" s="65"/>
    </row>
    <row r="17" spans="2:16" x14ac:dyDescent="0.2">
      <c r="B17" s="65"/>
      <c r="C17" s="65"/>
      <c r="D17" s="65"/>
      <c r="E17" s="65"/>
      <c r="F17" s="68" t="s">
        <v>133</v>
      </c>
      <c r="G17" s="68" t="s">
        <v>132</v>
      </c>
      <c r="H17" s="68" t="s">
        <v>141</v>
      </c>
      <c r="I17" s="68" t="s">
        <v>147</v>
      </c>
      <c r="J17" s="77">
        <v>22997</v>
      </c>
      <c r="K17" s="65"/>
      <c r="L17" s="65"/>
      <c r="M17" s="65"/>
      <c r="N17" s="65"/>
      <c r="O17" s="65"/>
      <c r="P17" s="65"/>
    </row>
    <row r="18" spans="2:16" x14ac:dyDescent="0.2">
      <c r="B18" s="65"/>
      <c r="C18" s="65"/>
      <c r="D18" s="65"/>
      <c r="E18" s="65"/>
      <c r="F18" s="68" t="s">
        <v>133</v>
      </c>
      <c r="G18" s="68" t="s">
        <v>131</v>
      </c>
      <c r="H18" s="68" t="s">
        <v>142</v>
      </c>
      <c r="I18" s="68" t="s">
        <v>147</v>
      </c>
      <c r="J18" s="77">
        <v>25339</v>
      </c>
      <c r="K18" s="65"/>
      <c r="L18" s="65"/>
      <c r="M18" s="65"/>
      <c r="N18" s="65"/>
      <c r="O18" s="65"/>
      <c r="P18" s="65"/>
    </row>
    <row r="19" spans="2:16" x14ac:dyDescent="0.2">
      <c r="B19" s="65"/>
      <c r="C19" s="65"/>
      <c r="D19" s="65"/>
      <c r="E19" s="65"/>
      <c r="F19" s="68" t="s">
        <v>133</v>
      </c>
      <c r="G19" s="68" t="s">
        <v>131</v>
      </c>
      <c r="H19" s="68" t="s">
        <v>144</v>
      </c>
      <c r="I19" s="68" t="s">
        <v>147</v>
      </c>
      <c r="J19" s="77">
        <v>21846</v>
      </c>
      <c r="K19" s="65"/>
      <c r="L19" s="65"/>
      <c r="M19" s="65"/>
      <c r="N19" s="65"/>
      <c r="O19" s="65"/>
      <c r="P19" s="65"/>
    </row>
    <row r="20" spans="2:16" x14ac:dyDescent="0.2">
      <c r="B20" s="65"/>
      <c r="C20" s="65"/>
      <c r="D20" s="65"/>
      <c r="E20" s="65"/>
      <c r="F20" s="68" t="s">
        <v>133</v>
      </c>
      <c r="G20" s="68" t="s">
        <v>131</v>
      </c>
      <c r="H20" s="68" t="s">
        <v>143</v>
      </c>
      <c r="I20" s="68" t="s">
        <v>147</v>
      </c>
      <c r="J20" s="77">
        <v>19501</v>
      </c>
      <c r="K20" s="65"/>
      <c r="L20" s="65"/>
      <c r="M20" s="65"/>
      <c r="N20" s="65"/>
      <c r="O20" s="65"/>
      <c r="P20" s="65"/>
    </row>
    <row r="21" spans="2:16" x14ac:dyDescent="0.2">
      <c r="B21" s="65"/>
      <c r="C21" s="65"/>
      <c r="D21" s="65"/>
      <c r="E21" s="65"/>
      <c r="F21" s="68" t="s">
        <v>134</v>
      </c>
      <c r="G21" s="68" t="s">
        <v>132</v>
      </c>
      <c r="H21" s="68" t="s">
        <v>143</v>
      </c>
      <c r="I21" s="68" t="s">
        <v>147</v>
      </c>
      <c r="J21" s="77">
        <v>16786</v>
      </c>
      <c r="K21" s="65"/>
      <c r="L21" s="65"/>
      <c r="M21" s="65"/>
      <c r="N21" s="65"/>
      <c r="O21" s="65"/>
      <c r="P21" s="65"/>
    </row>
    <row r="22" spans="2:16" x14ac:dyDescent="0.2">
      <c r="B22" s="65"/>
      <c r="C22" s="65"/>
      <c r="D22" s="65"/>
      <c r="E22" s="65"/>
      <c r="F22" s="68" t="s">
        <v>134</v>
      </c>
      <c r="G22" s="68" t="s">
        <v>132</v>
      </c>
      <c r="H22" s="68" t="s">
        <v>141</v>
      </c>
      <c r="I22" s="68" t="s">
        <v>147</v>
      </c>
      <c r="J22" s="77">
        <v>25787</v>
      </c>
      <c r="K22" s="65"/>
      <c r="L22" s="65"/>
      <c r="M22" s="65"/>
      <c r="N22" s="65"/>
      <c r="O22" s="65"/>
      <c r="P22" s="65"/>
    </row>
    <row r="23" spans="2:16" x14ac:dyDescent="0.2">
      <c r="B23" s="65"/>
      <c r="C23" s="65"/>
      <c r="D23" s="65"/>
      <c r="E23" s="65"/>
      <c r="F23" s="68" t="s">
        <v>134</v>
      </c>
      <c r="G23" s="68" t="s">
        <v>131</v>
      </c>
      <c r="H23" s="68" t="s">
        <v>144</v>
      </c>
      <c r="I23" s="68" t="s">
        <v>147</v>
      </c>
      <c r="J23" s="77">
        <v>20408</v>
      </c>
      <c r="K23" s="65"/>
      <c r="L23" s="65"/>
      <c r="M23" s="65"/>
      <c r="N23" s="65"/>
      <c r="O23" s="65"/>
      <c r="P23" s="65"/>
    </row>
    <row r="24" spans="2:16" x14ac:dyDescent="0.2">
      <c r="B24" s="65"/>
      <c r="C24" s="65"/>
      <c r="D24" s="65"/>
      <c r="E24" s="65"/>
      <c r="F24" s="68" t="s">
        <v>134</v>
      </c>
      <c r="G24" s="68" t="s">
        <v>131</v>
      </c>
      <c r="H24" s="68" t="s">
        <v>143</v>
      </c>
      <c r="I24" s="68" t="s">
        <v>147</v>
      </c>
      <c r="J24" s="77">
        <v>26807</v>
      </c>
      <c r="K24" s="65"/>
      <c r="L24" s="65"/>
      <c r="M24" s="65"/>
      <c r="N24" s="65"/>
      <c r="O24" s="65"/>
      <c r="P24" s="65"/>
    </row>
    <row r="25" spans="2:16" x14ac:dyDescent="0.2">
      <c r="B25" s="65"/>
      <c r="C25" s="65"/>
      <c r="D25" s="65"/>
      <c r="E25" s="65"/>
      <c r="F25" s="68" t="s">
        <v>134</v>
      </c>
      <c r="G25" s="68" t="s">
        <v>131</v>
      </c>
      <c r="H25" s="68" t="s">
        <v>142</v>
      </c>
      <c r="I25" s="68" t="s">
        <v>148</v>
      </c>
      <c r="J25" s="77">
        <v>17485</v>
      </c>
      <c r="K25" s="65"/>
      <c r="L25" s="65"/>
      <c r="M25" s="65"/>
      <c r="N25" s="65"/>
      <c r="O25" s="65"/>
      <c r="P25" s="65"/>
    </row>
    <row r="26" spans="2:16" x14ac:dyDescent="0.2">
      <c r="B26" s="65"/>
      <c r="C26" s="65"/>
      <c r="D26" s="65"/>
      <c r="E26" s="65"/>
      <c r="F26" s="68" t="s">
        <v>136</v>
      </c>
      <c r="G26" s="68" t="s">
        <v>131</v>
      </c>
      <c r="H26" s="68" t="s">
        <v>142</v>
      </c>
      <c r="I26" s="68" t="s">
        <v>147</v>
      </c>
      <c r="J26" s="77">
        <v>24676</v>
      </c>
      <c r="K26" s="67"/>
      <c r="L26" s="67" t="s">
        <v>149</v>
      </c>
      <c r="M26" s="65"/>
      <c r="N26" s="65"/>
      <c r="O26" s="65"/>
      <c r="P26" s="65"/>
    </row>
    <row r="27" spans="2:16" x14ac:dyDescent="0.2">
      <c r="B27" s="65"/>
      <c r="C27" s="65"/>
      <c r="D27" s="65"/>
      <c r="E27" s="65"/>
      <c r="F27" s="68" t="s">
        <v>136</v>
      </c>
      <c r="G27" s="68" t="s">
        <v>132</v>
      </c>
      <c r="H27" s="68" t="s">
        <v>142</v>
      </c>
      <c r="I27" s="68" t="s">
        <v>148</v>
      </c>
      <c r="J27" s="77">
        <v>18537</v>
      </c>
      <c r="K27" s="65"/>
      <c r="L27" s="65"/>
      <c r="M27" s="65"/>
      <c r="N27" s="65"/>
      <c r="O27" s="65"/>
      <c r="P27" s="65"/>
    </row>
    <row r="28" spans="2:16" x14ac:dyDescent="0.2">
      <c r="B28" s="65"/>
      <c r="C28" s="65"/>
      <c r="D28" s="65"/>
      <c r="E28" s="65"/>
      <c r="F28" s="68" t="s">
        <v>136</v>
      </c>
      <c r="G28" s="68" t="s">
        <v>132</v>
      </c>
      <c r="H28" s="68" t="s">
        <v>144</v>
      </c>
      <c r="I28" s="68" t="s">
        <v>148</v>
      </c>
      <c r="J28" s="77">
        <v>24161</v>
      </c>
      <c r="K28" s="65"/>
      <c r="L28" s="65"/>
      <c r="M28" s="65"/>
      <c r="N28" s="65"/>
      <c r="O28" s="65"/>
      <c r="P28" s="65"/>
    </row>
    <row r="29" spans="2:16" x14ac:dyDescent="0.2">
      <c r="B29" s="65"/>
      <c r="C29" s="65"/>
      <c r="D29" s="65"/>
      <c r="E29" s="65"/>
      <c r="F29" s="68" t="s">
        <v>136</v>
      </c>
      <c r="G29" s="68" t="s">
        <v>131</v>
      </c>
      <c r="H29" s="68" t="s">
        <v>143</v>
      </c>
      <c r="I29" s="68" t="s">
        <v>147</v>
      </c>
      <c r="J29" s="77">
        <v>19393</v>
      </c>
      <c r="K29" s="65"/>
      <c r="L29" s="65"/>
      <c r="M29" s="65"/>
      <c r="N29" s="65"/>
      <c r="O29" s="65"/>
      <c r="P29" s="65"/>
    </row>
    <row r="30" spans="2:16" x14ac:dyDescent="0.2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2:16" x14ac:dyDescent="0.2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</row>
    <row r="32" spans="2:16" ht="15" x14ac:dyDescent="0.25">
      <c r="B32" s="65"/>
      <c r="C32" s="75" t="s">
        <v>137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2:16" x14ac:dyDescent="0.2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2:16" x14ac:dyDescent="0.2">
      <c r="B34" s="65"/>
      <c r="C34" s="65"/>
      <c r="D34" s="76" t="str">
        <f>F11</f>
        <v>Division</v>
      </c>
      <c r="E34" s="65"/>
      <c r="F34" s="65"/>
      <c r="G34" s="68" t="s">
        <v>130</v>
      </c>
      <c r="H34" s="71"/>
      <c r="I34" s="65"/>
      <c r="J34" s="65"/>
      <c r="K34" s="65"/>
      <c r="L34" s="65"/>
      <c r="M34" s="65"/>
      <c r="N34" s="65"/>
      <c r="O34" s="65"/>
      <c r="P34" s="65"/>
    </row>
    <row r="35" spans="2:16" x14ac:dyDescent="0.2">
      <c r="B35" s="65"/>
      <c r="C35" s="65"/>
      <c r="D35" s="76" t="str">
        <f>G11</f>
        <v>Car</v>
      </c>
      <c r="E35" s="65"/>
      <c r="F35" s="65"/>
      <c r="G35" s="68" t="s">
        <v>131</v>
      </c>
      <c r="H35" s="71"/>
      <c r="I35" s="65"/>
      <c r="J35" s="65"/>
      <c r="K35" s="65"/>
      <c r="L35" s="65"/>
      <c r="M35" s="65"/>
      <c r="N35" s="65"/>
      <c r="O35" s="65"/>
      <c r="P35" s="65"/>
    </row>
    <row r="36" spans="2:16" x14ac:dyDescent="0.2">
      <c r="B36" s="65"/>
      <c r="C36" s="65"/>
      <c r="D36" s="76" t="str">
        <f>H11</f>
        <v>Sales Mgr</v>
      </c>
      <c r="E36" s="65"/>
      <c r="F36" s="65"/>
      <c r="G36" s="68" t="s">
        <v>141</v>
      </c>
      <c r="H36" s="71"/>
      <c r="I36" s="65"/>
      <c r="J36" s="65"/>
      <c r="K36" s="65"/>
      <c r="L36" s="65"/>
      <c r="M36" s="65"/>
      <c r="N36" s="65"/>
      <c r="O36" s="65"/>
      <c r="P36" s="65"/>
    </row>
    <row r="37" spans="2:16" x14ac:dyDescent="0.2">
      <c r="B37" s="65"/>
      <c r="C37" s="65"/>
      <c r="D37" s="76" t="str">
        <f>I11</f>
        <v>Finance?</v>
      </c>
      <c r="E37" s="65"/>
      <c r="F37" s="65"/>
      <c r="G37" s="68" t="s">
        <v>147</v>
      </c>
      <c r="H37" s="71"/>
      <c r="I37" s="65"/>
      <c r="J37" s="65"/>
      <c r="K37" s="65"/>
      <c r="L37" s="65"/>
      <c r="M37" s="65"/>
      <c r="N37" s="65"/>
      <c r="O37" s="65"/>
      <c r="P37" s="65"/>
    </row>
    <row r="38" spans="2:16" x14ac:dyDescent="0.2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2:16" ht="12.75" thickBot="1" x14ac:dyDescent="0.25">
      <c r="B39" s="65"/>
      <c r="C39" s="65"/>
      <c r="D39" s="76" t="s">
        <v>138</v>
      </c>
      <c r="E39" s="65"/>
      <c r="F39" s="65"/>
      <c r="G39" s="72">
        <f>SUMPRODUCT((F12:F29=G34)*J12:J29)+SUMPRODUCT((G12:G29=G35)*J12:J29)+SUMPRODUCT((H12:H29=G36)*J12:J29)+SUMPRODUCT((I12:I29=G37)*J12:J29)
-SUMPRODUCT((F12:F29=G34)*(G12:G29=G35)*J12:J29)-SUMPRODUCT((F12:F29=G34)*(H12:H29=G36)*J12:J29)-SUMPRODUCT((F12:F29=G34)*(I12:I29=G37)*J12:J29)
-SUMPRODUCT((G12:G29=G35)*(H12:H29=G36)*J12:J29)-SUMPRODUCT((G12:G29=G35)*(I12:I29=G37)*J12:J29)-SUMPRODUCT((H12:H29=G36)*(I12:I29=G37)*J12:J29)
+SUMPRODUCT((F12:F29=G34)*(G12:G29=G35)*(H12:H29=G36)*J12:J29)+SUMPRODUCT((F12:F29=G34)*(G12:G29=G35)*(I12:I29=G37)*J12:J29)
+SUMPRODUCT((F12:F29=G34)*(H12:H29=G36)*(I12:I29=G37)*J12:J29)+SUMPRODUCT((G12:G29=G35)*(H12:H29=G36)*(I12:I29=G37)*J12:J29)
-SUMPRODUCT((F12:F29=G34)*(G12:G29=G35)*(H12:H29=G36)*(I12:I29=G37)*J12:J29)</f>
        <v>339130</v>
      </c>
      <c r="H39" s="65"/>
      <c r="I39" s="65"/>
      <c r="J39" s="65"/>
      <c r="K39" s="65"/>
      <c r="L39" s="65"/>
      <c r="M39" s="65"/>
      <c r="N39" s="65"/>
      <c r="O39" s="65"/>
      <c r="P39" s="65"/>
    </row>
    <row r="40" spans="2:16" ht="12.75" thickTop="1" x14ac:dyDescent="0.2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2:16" x14ac:dyDescent="0.2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2:16" ht="15" x14ac:dyDescent="0.25">
      <c r="B42" s="65"/>
      <c r="C42" s="75" t="s">
        <v>139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2:16" x14ac:dyDescent="0.2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2:16" ht="12.75" thickBot="1" x14ac:dyDescent="0.25">
      <c r="B44" s="65"/>
      <c r="C44" s="65"/>
      <c r="D44" s="76" t="str">
        <f>D39</f>
        <v>Solution</v>
      </c>
      <c r="E44" s="65"/>
      <c r="F44" s="65"/>
      <c r="G44" s="72">
        <f>SUMPRODUCT(SIGN((F12:F29=G34)+(G12:G29=G35)+(H12:H29=G36)+(I12:I29=G37))*J12:J29)</f>
        <v>339130</v>
      </c>
      <c r="H44" s="65"/>
      <c r="I44" s="65"/>
      <c r="J44" s="65"/>
      <c r="K44" s="65"/>
      <c r="L44" s="65"/>
      <c r="M44" s="65"/>
      <c r="N44" s="65"/>
      <c r="O44" s="65"/>
      <c r="P44" s="65"/>
    </row>
    <row r="45" spans="2:16" ht="12.75" thickTop="1" x14ac:dyDescent="0.2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2:16" x14ac:dyDescent="0.2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2:16" x14ac:dyDescent="0.2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</sheetData>
  <mergeCells count="1">
    <mergeCell ref="J1:K1"/>
  </mergeCells>
  <conditionalFormatting sqref="J12:J29">
    <cfRule type="expression" dxfId="0" priority="1" stopIfTrue="1">
      <formula>OR(F12=$G$34,G12=$G$35,H12=$G$36,I12=$G$37)</formula>
    </cfRule>
  </conditionalFormatting>
  <dataValidations count="4">
    <dataValidation type="list" allowBlank="1" showInputMessage="1" showErrorMessage="1" sqref="G37" xr:uid="{E5B7B51C-42A1-4BE9-BD20-C25EC1424354}">
      <formula1>"Yes,No"</formula1>
    </dataValidation>
    <dataValidation type="list" allowBlank="1" showInputMessage="1" showErrorMessage="1" sqref="G35" xr:uid="{0C58708C-F597-4954-9A83-3E68989A8A08}">
      <formula1>"Lexota,Mercudi"</formula1>
    </dataValidation>
    <dataValidation type="list" allowBlank="1" showInputMessage="1" showErrorMessage="1" sqref="G34" xr:uid="{41707294-BED8-49C8-866D-1062B1C43AF9}">
      <formula1>"North,South,East,West"</formula1>
    </dataValidation>
    <dataValidation type="list" allowBlank="1" showInputMessage="1" showErrorMessage="1" sqref="G36" xr:uid="{4C0BE453-3DDE-4A1F-AD40-B64518C5B31D}">
      <formula1>"Alice,Bernie,Charlie,Delta"</formula1>
    </dataValidation>
  </dataValidations>
  <hyperlinks>
    <hyperlink ref="A3:E3" location="HL_Navigator" tooltip="Go to Navigator (Table of Contents)" display="Navigator" xr:uid="{608F99FB-FDB5-4547-A1FC-586D9D3D2DFC}"/>
    <hyperlink ref="A3" location="HL_Navigator" display="Navigator" xr:uid="{ADD2E7D1-CE61-48E9-9779-9CBBBB74BD4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5" ma:contentTypeDescription="Create a new document." ma:contentTypeScope="" ma:versionID="fb785c618c48361b49d022074eb345ca">
  <xsd:schema xmlns:xsd="http://www.w3.org/2001/XMLSchema" xmlns:xs="http://www.w3.org/2001/XMLSchema" xmlns:p="http://schemas.microsoft.com/office/2006/metadata/properties" xmlns:ns2="ff58d06b-05e3-4c65-85ba-22cd93c7683f" targetNamespace="http://schemas.microsoft.com/office/2006/metadata/properties" ma:root="true" ma:fieldsID="1d3bca82bad7f978a6eeaef0d2b535b5" ns2:_="">
    <xsd:import namespace="ff58d06b-05e3-4c65-85ba-22cd93c76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00C889-4478-4A22-BFCF-5531B85C89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6334DC-D189-4E8B-851D-ECE5B0DB1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EFE561-7F9C-4ABC-B729-C0BCD3039D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28</vt:i4>
      </vt:variant>
    </vt:vector>
  </HeadingPairs>
  <TitlesOfParts>
    <vt:vector size="36" baseType="lpstr">
      <vt:lpstr>Cover</vt:lpstr>
      <vt:lpstr>Navigator</vt:lpstr>
      <vt:lpstr>Style Guide</vt:lpstr>
      <vt:lpstr>Timing</vt:lpstr>
      <vt:lpstr>Model Parameters</vt:lpstr>
      <vt:lpstr>Two_Criteria_OR_Example</vt:lpstr>
      <vt:lpstr>Three_Criteria_OR_Example</vt:lpstr>
      <vt:lpstr>Four_Criteria_OR_Example</vt:lpstr>
      <vt:lpstr>Client_Name</vt:lpstr>
      <vt:lpstr>Days_in_Year</vt:lpstr>
      <vt:lpstr>Example_Reporting_Month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LI_BusinessUnits</vt:lpstr>
      <vt:lpstr>LI_ProductTypes</vt:lpstr>
      <vt:lpstr>Macro_NavHeading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2020-05-27T14:28:10Z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</Properties>
</file>