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log\Monday Mend August\"/>
    </mc:Choice>
  </mc:AlternateContent>
  <bookViews>
    <workbookView xWindow="0" yWindow="0" windowWidth="28800" windowHeight="12210"/>
  </bookViews>
  <sheets>
    <sheet name="Solution" sheetId="2" r:id="rId1"/>
    <sheet name="SUMIFS Illustr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19" i="2" a="1"/>
  <c r="E19" i="2"/>
  <c r="D19" i="2"/>
  <c r="D17" i="2"/>
  <c r="D16" i="2"/>
  <c r="F8" i="1"/>
  <c r="J16" i="1"/>
  <c r="J11" i="1"/>
  <c r="I7" i="1"/>
  <c r="I6" i="1"/>
  <c r="I5" i="1"/>
</calcChain>
</file>

<file path=xl/sharedStrings.xml><?xml version="1.0" encoding="utf-8"?>
<sst xmlns="http://schemas.openxmlformats.org/spreadsheetml/2006/main" count="109" uniqueCount="43">
  <si>
    <t>Colour</t>
  </si>
  <si>
    <t>Include</t>
  </si>
  <si>
    <t>Region</t>
  </si>
  <si>
    <t>Amount</t>
  </si>
  <si>
    <t>Red</t>
  </si>
  <si>
    <t>Amber</t>
  </si>
  <si>
    <t>Green</t>
  </si>
  <si>
    <t>Yes</t>
  </si>
  <si>
    <t>No</t>
  </si>
  <si>
    <t>North</t>
  </si>
  <si>
    <t>South</t>
  </si>
  <si>
    <t>East</t>
  </si>
  <si>
    <t>West</t>
  </si>
  <si>
    <t>n/a</t>
  </si>
  <si>
    <t>Nil</t>
  </si>
  <si>
    <t>Unsure</t>
  </si>
  <si>
    <t>Data Table</t>
  </si>
  <si>
    <t>Criteria</t>
  </si>
  <si>
    <t>Array Data</t>
  </si>
  <si>
    <t>Account Type</t>
  </si>
  <si>
    <t>Paperwork</t>
  </si>
  <si>
    <t>Interview</t>
  </si>
  <si>
    <t>Processing</t>
  </si>
  <si>
    <t>Postage</t>
  </si>
  <si>
    <t>Set-up</t>
  </si>
  <si>
    <t>Overheads</t>
  </si>
  <si>
    <t>Standard</t>
  </si>
  <si>
    <t>Deluxe</t>
  </si>
  <si>
    <t>A</t>
  </si>
  <si>
    <t>B</t>
  </si>
  <si>
    <t>Hourly Rate</t>
  </si>
  <si>
    <t>No of Accounts</t>
  </si>
  <si>
    <t>Person</t>
  </si>
  <si>
    <t>Total Costs</t>
  </si>
  <si>
    <t>Long Method</t>
  </si>
  <si>
    <t>=IFERROR((C6=E16)*(D6=E17)*E6*F6*F11,)+IFERROR((C6=E16)*(D6=E17)*E6*G6*G11,)+IFERROR((C6=E16)*(D6=E17)*E6*H6*H11,)+IFERROR((C6=E16)*(D6=E17)*E6*I6*I11,)+IFERROR((C6=E16)*(D6=E17)*E6*J6*J11,)+IFERROR((C6=E16)*(D6=E17)*E6*K6*K11,)
+IFERROR((C7=E16)*(D7=E17)*E7*F7*F11,)+IFERROR((C7=E16)*(D7=E17)*E7*G7*G11,)+IFERROR((C7=E16)*(D7=E17)*E7*H7*H11,)+IFERROR((C7=E16)*(D7=E17)*E7*I7*I11,)+IFERROR((C7=E16)*(D7=E17)*E7*J7*J11,)+IFERROR((C7=E16)*(D7=E17)*E7*K7*K11,)
+IFERROR((C8=E16)*(D8=E17)*E8*F8*F11,)+IFERROR((C8=E16)*(D8=E17)*E8*G8*G11,)+IFERROR((C8=E16)*(D8=E17)*E8*H8*H11,)+IFERROR((C8=E16)*(D8=E17)*E8*I8*I11,)+IFERROR((C8=E16)*(D8=E17)*E8*J8*J11,)+IFERROR((C8=E16)*(D8=E17)*E8*K8*K11,)
+IFERROR((C9=E16)*(D9=E17)*E9*F9*F11,)+IFERROR((C9=E16)*(D9=E17)*E9*G9*G11,)+IFERROR((C9=E16)*(D9=E17)*E9*H9*H11,)+IFERROR((C9=E16)*(D9=E17)*E9*I9*I11,)+IFERROR((C9=E16)*(D9=E17)*E9*J9*J11,)+IFERROR((C9=E16)*(D9=E17)*E9*K9*K11,)</t>
  </si>
  <si>
    <t>=SUMIFS(DataTable[Amount],DataTable[Colour],$J$5,DataTable[Include],$J$6,DataTable[Region],$J$7)</t>
  </si>
  <si>
    <t>Multiple Criteria with Text Challenge</t>
  </si>
  <si>
    <t>Multiple Criteria With Text</t>
  </si>
  <si>
    <t>=SUMPRODUCT((DataTable[Colour]=$J$5)*(DataTable[Include]=$J$6)
*(DataTable[Region]=$J$7)*DataTable[Amount])</t>
  </si>
  <si>
    <t>SUMPRODUCT</t>
  </si>
  <si>
    <t>SUMIFS</t>
  </si>
  <si>
    <t>{=SUMPRODUCT(E6:E9*F6:K9*IF(NOT(ISNUMBER(F11:K11)),,F11:K11)*(C6:C9=E16)*(D6:D9=E17))}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</si>
</sst>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;;\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1" fillId="2" borderId="0" xfId="1" applyFont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ont="1" applyFill="1" applyBorder="1"/>
    <xf numFmtId="165" fontId="7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2" quotePrefix="1" applyFont="1" applyAlignment="1">
      <alignment wrapText="1"/>
    </xf>
    <xf numFmtId="0" fontId="9" fillId="0" borderId="0" xfId="2" applyFont="1" applyAlignment="1">
      <alignment wrapText="1"/>
    </xf>
    <xf numFmtId="0" fontId="10" fillId="0" borderId="0" xfId="0" quotePrefix="1" applyFont="1"/>
  </cellXfs>
  <cellStyles count="3">
    <cellStyle name="Accent6" xfId="1" builtinId="49"/>
    <cellStyle name="Normal" xfId="0" builtinId="0"/>
    <cellStyle name="Warning Text" xfId="2" builtinId="11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/>
        <color rgb="FFFFFF00"/>
      </font>
      <fill>
        <patternFill>
          <bgColor rgb="FFFF0000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/>
        <color rgb="FFFFFF0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ataTable" displayName="DataTable" ref="C5:F27" totalsRowShown="0">
  <autoFilter ref="C5:F27"/>
  <tableColumns count="4">
    <tableColumn id="1" name="Colour"/>
    <tableColumn id="2" name="Include" dataDxfId="2"/>
    <tableColumn id="3" name="Region" dataDxfId="1"/>
    <tableColumn id="4" name="Amount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workbookViewId="0"/>
  </sheetViews>
  <sheetFormatPr defaultRowHeight="15" x14ac:dyDescent="0.25"/>
  <cols>
    <col min="1" max="2" width="3.7109375" customWidth="1"/>
    <col min="3" max="3" width="8.5703125" bestFit="1" customWidth="1"/>
    <col min="4" max="4" width="13.7109375" customWidth="1"/>
    <col min="5" max="5" width="14.42578125" bestFit="1" customWidth="1"/>
    <col min="6" max="11" width="10.85546875" customWidth="1"/>
  </cols>
  <sheetData>
    <row r="1" spans="1:11" ht="26.25" x14ac:dyDescent="0.4">
      <c r="A1" s="3" t="s">
        <v>37</v>
      </c>
    </row>
    <row r="3" spans="1:11" x14ac:dyDescent="0.25">
      <c r="B3" s="2" t="s">
        <v>18</v>
      </c>
      <c r="C3" s="2"/>
    </row>
    <row r="5" spans="1:11" x14ac:dyDescent="0.25">
      <c r="C5" s="5" t="s">
        <v>32</v>
      </c>
      <c r="D5" s="5" t="s">
        <v>19</v>
      </c>
      <c r="E5" s="5" t="s">
        <v>31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</row>
    <row r="6" spans="1:11" x14ac:dyDescent="0.25">
      <c r="C6" s="7" t="s">
        <v>28</v>
      </c>
      <c r="D6" s="8" t="s">
        <v>26</v>
      </c>
      <c r="E6" s="4">
        <v>117</v>
      </c>
      <c r="F6" s="4">
        <v>3.4</v>
      </c>
      <c r="G6" s="4">
        <v>3</v>
      </c>
      <c r="H6" s="4">
        <v>1.2</v>
      </c>
      <c r="I6" s="4">
        <v>2.5</v>
      </c>
      <c r="J6" s="4">
        <v>1.5</v>
      </c>
      <c r="K6" s="4">
        <v>2.1</v>
      </c>
    </row>
    <row r="7" spans="1:11" x14ac:dyDescent="0.25">
      <c r="C7" s="7" t="s">
        <v>28</v>
      </c>
      <c r="D7" s="8" t="s">
        <v>27</v>
      </c>
      <c r="E7" s="4">
        <v>22</v>
      </c>
      <c r="F7" s="4">
        <v>2.1</v>
      </c>
      <c r="G7" s="4">
        <v>1.7</v>
      </c>
      <c r="H7" s="4">
        <v>3.5</v>
      </c>
      <c r="I7" s="4">
        <v>3.8</v>
      </c>
      <c r="J7" s="4">
        <v>3.2</v>
      </c>
      <c r="K7" s="4">
        <v>1</v>
      </c>
    </row>
    <row r="8" spans="1:11" x14ac:dyDescent="0.25">
      <c r="C8" s="7" t="s">
        <v>29</v>
      </c>
      <c r="D8" s="8" t="s">
        <v>27</v>
      </c>
      <c r="E8" s="4">
        <v>49</v>
      </c>
      <c r="F8" s="4">
        <v>3.4</v>
      </c>
      <c r="G8" s="4">
        <v>1.5</v>
      </c>
      <c r="H8" s="4">
        <v>1.5</v>
      </c>
      <c r="I8" s="4">
        <v>2.9</v>
      </c>
      <c r="J8" s="4">
        <v>3</v>
      </c>
      <c r="K8" s="4">
        <v>3.3</v>
      </c>
    </row>
    <row r="9" spans="1:11" x14ac:dyDescent="0.25">
      <c r="C9" s="7" t="s">
        <v>29</v>
      </c>
      <c r="D9" s="8" t="s">
        <v>26</v>
      </c>
      <c r="E9" s="4">
        <v>68</v>
      </c>
      <c r="F9" s="4">
        <v>1.8</v>
      </c>
      <c r="G9" s="4">
        <v>4</v>
      </c>
      <c r="H9" s="4">
        <v>3.3</v>
      </c>
      <c r="I9" s="4">
        <v>2.4</v>
      </c>
      <c r="J9" s="4">
        <v>1.8</v>
      </c>
      <c r="K9" s="4">
        <v>1.6</v>
      </c>
    </row>
    <row r="10" spans="1:11" x14ac:dyDescent="0.25">
      <c r="F10" s="1"/>
      <c r="G10" s="1"/>
      <c r="H10" s="1"/>
      <c r="I10" s="1"/>
      <c r="J10" s="1"/>
      <c r="K10" s="1"/>
    </row>
    <row r="11" spans="1:11" x14ac:dyDescent="0.25">
      <c r="E11" s="5" t="s">
        <v>30</v>
      </c>
      <c r="F11" s="6">
        <v>15</v>
      </c>
      <c r="G11" s="6">
        <v>24</v>
      </c>
      <c r="H11" s="6" t="s">
        <v>13</v>
      </c>
      <c r="I11" s="6">
        <v>19</v>
      </c>
      <c r="J11" s="6">
        <v>29</v>
      </c>
      <c r="K11" s="6">
        <v>38</v>
      </c>
    </row>
    <row r="14" spans="1:11" x14ac:dyDescent="0.25">
      <c r="B14" s="2" t="s">
        <v>33</v>
      </c>
    </row>
    <row r="16" spans="1:11" x14ac:dyDescent="0.25">
      <c r="D16" t="str">
        <f>C5</f>
        <v>Person</v>
      </c>
      <c r="E16" s="4" t="s">
        <v>29</v>
      </c>
    </row>
    <row r="17" spans="4:11" x14ac:dyDescent="0.25">
      <c r="D17" t="str">
        <f>D5</f>
        <v>Account Type</v>
      </c>
      <c r="E17" s="4" t="s">
        <v>27</v>
      </c>
    </row>
    <row r="19" spans="4:11" x14ac:dyDescent="0.25">
      <c r="D19" s="2" t="str">
        <f>B14</f>
        <v>Total Costs</v>
      </c>
      <c r="E19" s="9">
        <f t="array" ref="E19">SUMPRODUCT(E6:E9*F6:K9*IF(NOT(ISNUMBER(F11:K11)),,F11:K11)*(C6:C9=E16)*(D6:D9=E17))</f>
        <v>17370.5</v>
      </c>
      <c r="G19" s="13" t="s">
        <v>42</v>
      </c>
    </row>
    <row r="21" spans="4:11" x14ac:dyDescent="0.25">
      <c r="D21" s="2" t="s">
        <v>34</v>
      </c>
      <c r="E21" s="9">
        <f>IFERROR((C6=E16)*(D6=E17)*E6*F6*F11,)+IFERROR((C6=E16)*(D6=E17)*E6*G6*G11,)+IFERROR((C6=E16)*(D6=E17)*E6*H6*H11,)+IFERROR((C6=E16)*(D6=E17)*E6*I6*I11,)+IFERROR((C6=E16)*(D6=E17)*E6*J6*J11,)+IFERROR((C6=E16)*(D6=E17)*E6*K6*K11,)
+IFERROR((C7=E16)*(D7=E17)*E7*F7*F11,)+IFERROR((C7=E16)*(D7=E17)*E7*G7*G11,)+IFERROR((C7=E16)*(D7=E17)*E7*H7*H11,)+IFERROR((C7=E16)*(D7=E17)*E7*I7*I11,)+IFERROR((C7=E16)*(D7=E17)*E7*J7*J11,)+IFERROR((C7=E16)*(D7=E17)*E7*K7*K11,)
+IFERROR((C8=E16)*(D8=E17)*E8*F8*F11,)+IFERROR((C8=E16)*(D8=E17)*E8*G8*G11,)+IFERROR((C8=E16)*(D8=E17)*E8*H8*H11,)+IFERROR((C8=E16)*(D8=E17)*E8*I8*I11,)+IFERROR((C8=E16)*(D8=E17)*E8*J8*J11,)+IFERROR((C8=E16)*(D8=E17)*E8*K8*K11,)
+IFERROR((C9=E16)*(D9=E17)*E9*F9*F11,)+IFERROR((C9=E16)*(D9=E17)*E9*G9*G11,)+IFERROR((C9=E16)*(D9=E17)*E9*H9*H11,)+IFERROR((C9=E16)*(D9=E17)*E9*I9*I11,)+IFERROR((C9=E16)*(D9=E17)*E9*J9*J11,)+IFERROR((C9=E16)*(D9=E17)*E9*K9*K11,)</f>
        <v>17370.5</v>
      </c>
      <c r="G21" s="10" t="s">
        <v>35</v>
      </c>
      <c r="H21" s="10"/>
      <c r="I21" s="10"/>
      <c r="J21" s="10"/>
      <c r="K21" s="10"/>
    </row>
    <row r="22" spans="4:11" x14ac:dyDescent="0.25">
      <c r="G22" s="10"/>
      <c r="H22" s="10"/>
      <c r="I22" s="10"/>
      <c r="J22" s="10"/>
      <c r="K22" s="10"/>
    </row>
    <row r="23" spans="4:11" x14ac:dyDescent="0.25">
      <c r="G23" s="10"/>
      <c r="H23" s="10"/>
      <c r="I23" s="10"/>
      <c r="J23" s="10"/>
      <c r="K23" s="10"/>
    </row>
    <row r="24" spans="4:11" x14ac:dyDescent="0.25">
      <c r="G24" s="10"/>
      <c r="H24" s="10"/>
      <c r="I24" s="10"/>
      <c r="J24" s="10"/>
      <c r="K24" s="10"/>
    </row>
    <row r="25" spans="4:11" x14ac:dyDescent="0.25">
      <c r="G25" s="10"/>
      <c r="H25" s="10"/>
      <c r="I25" s="10"/>
      <c r="J25" s="10"/>
      <c r="K25" s="10"/>
    </row>
    <row r="26" spans="4:11" x14ac:dyDescent="0.25">
      <c r="G26" s="10"/>
      <c r="H26" s="10"/>
      <c r="I26" s="10"/>
      <c r="J26" s="10"/>
      <c r="K26" s="10"/>
    </row>
    <row r="27" spans="4:11" x14ac:dyDescent="0.25">
      <c r="G27" s="10"/>
      <c r="H27" s="10"/>
      <c r="I27" s="10"/>
      <c r="J27" s="10"/>
      <c r="K27" s="10"/>
    </row>
    <row r="28" spans="4:11" x14ac:dyDescent="0.25">
      <c r="G28" s="10"/>
      <c r="H28" s="10"/>
      <c r="I28" s="10"/>
      <c r="J28" s="10"/>
      <c r="K28" s="10"/>
    </row>
    <row r="29" spans="4:11" x14ac:dyDescent="0.25">
      <c r="G29" s="10"/>
      <c r="H29" s="10"/>
      <c r="I29" s="10"/>
      <c r="J29" s="10"/>
      <c r="K29" s="10"/>
    </row>
    <row r="30" spans="4:11" x14ac:dyDescent="0.25">
      <c r="G30" s="10"/>
      <c r="H30" s="10"/>
      <c r="I30" s="10"/>
      <c r="J30" s="10"/>
      <c r="K30" s="10"/>
    </row>
    <row r="31" spans="4:11" x14ac:dyDescent="0.25">
      <c r="G31" s="10"/>
      <c r="H31" s="10"/>
      <c r="I31" s="10"/>
      <c r="J31" s="10"/>
      <c r="K31" s="10"/>
    </row>
    <row r="32" spans="4:11" x14ac:dyDescent="0.25">
      <c r="G32" s="10"/>
      <c r="H32" s="10"/>
      <c r="I32" s="10"/>
      <c r="J32" s="10"/>
      <c r="K32" s="10"/>
    </row>
    <row r="33" spans="7:11" x14ac:dyDescent="0.25">
      <c r="G33" s="10"/>
      <c r="H33" s="10"/>
      <c r="I33" s="10"/>
      <c r="J33" s="10"/>
      <c r="K33" s="10"/>
    </row>
  </sheetData>
  <mergeCells count="1">
    <mergeCell ref="G21:K33"/>
  </mergeCells>
  <conditionalFormatting sqref="F11:K11">
    <cfRule type="expression" dxfId="4" priority="1">
      <formula>NOT(ISNUMBER(F$11))</formula>
    </cfRule>
  </conditionalFormatting>
  <dataValidations count="2">
    <dataValidation type="list" allowBlank="1" showInputMessage="1" showErrorMessage="1" sqref="E16">
      <formula1>"A,B"</formula1>
    </dataValidation>
    <dataValidation type="list" allowBlank="1" showInputMessage="1" showErrorMessage="1" sqref="E17">
      <formula1>"Standard,Deluxe"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workbookViewId="0"/>
  </sheetViews>
  <sheetFormatPr defaultRowHeight="15" x14ac:dyDescent="0.25"/>
  <cols>
    <col min="1" max="2" width="3.7109375" customWidth="1"/>
    <col min="4" max="4" width="9.7109375" customWidth="1"/>
    <col min="5" max="5" width="9.28515625" customWidth="1"/>
    <col min="6" max="6" width="10.28515625" customWidth="1"/>
    <col min="7" max="8" width="3.7109375" customWidth="1"/>
    <col min="9" max="9" width="14.5703125" customWidth="1"/>
    <col min="11" max="11" width="3.7109375" customWidth="1"/>
    <col min="14" max="14" width="11.7109375" customWidth="1"/>
  </cols>
  <sheetData>
    <row r="1" spans="1:14" ht="26.25" x14ac:dyDescent="0.4">
      <c r="A1" s="3" t="s">
        <v>38</v>
      </c>
    </row>
    <row r="3" spans="1:14" x14ac:dyDescent="0.25">
      <c r="B3" s="2" t="s">
        <v>16</v>
      </c>
      <c r="H3" s="2" t="s">
        <v>17</v>
      </c>
    </row>
    <row r="5" spans="1:14" x14ac:dyDescent="0.25">
      <c r="C5" t="s">
        <v>0</v>
      </c>
      <c r="D5" t="s">
        <v>1</v>
      </c>
      <c r="E5" t="s">
        <v>2</v>
      </c>
      <c r="F5" t="s">
        <v>3</v>
      </c>
      <c r="I5" t="str">
        <f>DataTable[[#Headers],[Colour]]</f>
        <v>Colour</v>
      </c>
      <c r="J5" s="4" t="s">
        <v>6</v>
      </c>
    </row>
    <row r="6" spans="1:14" x14ac:dyDescent="0.25">
      <c r="C6" t="s">
        <v>4</v>
      </c>
      <c r="D6" s="1" t="s">
        <v>7</v>
      </c>
      <c r="E6" s="1" t="s">
        <v>9</v>
      </c>
      <c r="F6" s="1">
        <v>250</v>
      </c>
      <c r="I6" t="str">
        <f>DataTable[[#Headers],[Include]]</f>
        <v>Include</v>
      </c>
      <c r="J6" s="4" t="s">
        <v>7</v>
      </c>
    </row>
    <row r="7" spans="1:14" x14ac:dyDescent="0.25">
      <c r="C7" t="s">
        <v>5</v>
      </c>
      <c r="D7" s="1" t="s">
        <v>8</v>
      </c>
      <c r="E7" s="1" t="s">
        <v>10</v>
      </c>
      <c r="F7" s="1">
        <v>989</v>
      </c>
      <c r="I7" t="str">
        <f>DataTable[[#Headers],[Region]]</f>
        <v>Region</v>
      </c>
      <c r="J7" s="4" t="s">
        <v>10</v>
      </c>
    </row>
    <row r="8" spans="1:14" x14ac:dyDescent="0.25">
      <c r="C8" t="s">
        <v>6</v>
      </c>
      <c r="D8" s="1" t="s">
        <v>7</v>
      </c>
      <c r="E8" s="1" t="s">
        <v>11</v>
      </c>
      <c r="F8" s="1" t="e">
        <f>3/0</f>
        <v>#DIV/0!</v>
      </c>
    </row>
    <row r="9" spans="1:14" x14ac:dyDescent="0.25">
      <c r="C9" t="s">
        <v>6</v>
      </c>
      <c r="D9" s="1" t="s">
        <v>8</v>
      </c>
      <c r="E9" s="1" t="s">
        <v>9</v>
      </c>
      <c r="F9" s="1">
        <v>831</v>
      </c>
    </row>
    <row r="10" spans="1:14" x14ac:dyDescent="0.25">
      <c r="C10" t="s">
        <v>4</v>
      </c>
      <c r="D10" s="1" t="s">
        <v>8</v>
      </c>
      <c r="E10" s="1" t="s">
        <v>9</v>
      </c>
      <c r="F10" s="1" t="s">
        <v>14</v>
      </c>
    </row>
    <row r="11" spans="1:14" x14ac:dyDescent="0.25">
      <c r="C11" t="s">
        <v>4</v>
      </c>
      <c r="D11" s="1" t="s">
        <v>7</v>
      </c>
      <c r="E11" s="1" t="s">
        <v>9</v>
      </c>
      <c r="F11" s="1">
        <v>706</v>
      </c>
      <c r="I11" s="2" t="s">
        <v>40</v>
      </c>
      <c r="J11" s="9" t="e">
        <f>SUMPRODUCT((DataTable[Colour]=$J$5)*(DataTable[Include]=$J$6)*(DataTable[Region]=$J$7)*DataTable[Amount])</f>
        <v>#DIV/0!</v>
      </c>
    </row>
    <row r="12" spans="1:14" x14ac:dyDescent="0.25">
      <c r="C12" t="s">
        <v>5</v>
      </c>
      <c r="D12" s="1" t="s">
        <v>7</v>
      </c>
      <c r="E12" s="1" t="s">
        <v>12</v>
      </c>
      <c r="F12" s="1">
        <v>275</v>
      </c>
      <c r="I12" s="11" t="s">
        <v>39</v>
      </c>
      <c r="J12" s="12"/>
      <c r="K12" s="12"/>
      <c r="L12" s="12"/>
      <c r="M12" s="12"/>
      <c r="N12" s="12"/>
    </row>
    <row r="13" spans="1:14" x14ac:dyDescent="0.25">
      <c r="C13" t="s">
        <v>4</v>
      </c>
      <c r="D13" s="1" t="s">
        <v>7</v>
      </c>
      <c r="E13" s="1" t="s">
        <v>11</v>
      </c>
      <c r="F13" s="1">
        <v>493</v>
      </c>
      <c r="I13" s="12"/>
      <c r="J13" s="12"/>
      <c r="K13" s="12"/>
      <c r="L13" s="12"/>
      <c r="M13" s="12"/>
      <c r="N13" s="12"/>
    </row>
    <row r="14" spans="1:14" x14ac:dyDescent="0.25">
      <c r="C14" t="s">
        <v>6</v>
      </c>
      <c r="D14" s="1" t="s">
        <v>7</v>
      </c>
      <c r="E14" s="1" t="s">
        <v>10</v>
      </c>
      <c r="F14" s="1">
        <v>986</v>
      </c>
    </row>
    <row r="15" spans="1:14" x14ac:dyDescent="0.25">
      <c r="C15" t="s">
        <v>6</v>
      </c>
      <c r="D15" s="1" t="s">
        <v>7</v>
      </c>
      <c r="E15" s="1" t="s">
        <v>12</v>
      </c>
      <c r="F15" s="1">
        <v>161</v>
      </c>
    </row>
    <row r="16" spans="1:14" x14ac:dyDescent="0.25">
      <c r="C16" t="s">
        <v>5</v>
      </c>
      <c r="D16" s="1" t="s">
        <v>7</v>
      </c>
      <c r="E16" s="1" t="s">
        <v>11</v>
      </c>
      <c r="F16" s="1">
        <v>560</v>
      </c>
      <c r="I16" s="2" t="s">
        <v>41</v>
      </c>
      <c r="J16" s="9">
        <f>SUMIFS(DataTable[Amount],DataTable[Colour],$J$5,DataTable[Include],$J$6,DataTable[Region],$J$7)</f>
        <v>1196</v>
      </c>
    </row>
    <row r="17" spans="3:14" x14ac:dyDescent="0.25">
      <c r="C17" t="s">
        <v>4</v>
      </c>
      <c r="D17" s="1" t="s">
        <v>7</v>
      </c>
      <c r="E17" s="1" t="s">
        <v>11</v>
      </c>
      <c r="F17" s="1" t="s">
        <v>15</v>
      </c>
      <c r="I17" s="12" t="s">
        <v>36</v>
      </c>
      <c r="J17" s="12"/>
      <c r="K17" s="12"/>
      <c r="L17" s="12"/>
      <c r="M17" s="12"/>
      <c r="N17" s="12"/>
    </row>
    <row r="18" spans="3:14" x14ac:dyDescent="0.25">
      <c r="C18" t="s">
        <v>5</v>
      </c>
      <c r="D18" s="1" t="s">
        <v>7</v>
      </c>
      <c r="E18" s="1" t="s">
        <v>10</v>
      </c>
      <c r="F18" s="1">
        <v>576</v>
      </c>
      <c r="I18" s="12"/>
      <c r="J18" s="12"/>
      <c r="K18" s="12"/>
      <c r="L18" s="12"/>
      <c r="M18" s="12"/>
      <c r="N18" s="12"/>
    </row>
    <row r="19" spans="3:14" x14ac:dyDescent="0.25">
      <c r="C19" t="s">
        <v>5</v>
      </c>
      <c r="D19" s="1" t="s">
        <v>8</v>
      </c>
      <c r="E19" s="1" t="s">
        <v>9</v>
      </c>
      <c r="F19" s="1">
        <v>384</v>
      </c>
    </row>
    <row r="20" spans="3:14" x14ac:dyDescent="0.25">
      <c r="C20" t="s">
        <v>6</v>
      </c>
      <c r="D20" s="1" t="s">
        <v>7</v>
      </c>
      <c r="E20" s="1" t="s">
        <v>9</v>
      </c>
      <c r="F20" s="1">
        <v>604</v>
      </c>
    </row>
    <row r="21" spans="3:14" x14ac:dyDescent="0.25">
      <c r="C21" t="s">
        <v>4</v>
      </c>
      <c r="D21" s="1" t="s">
        <v>8</v>
      </c>
      <c r="E21" s="1" t="s">
        <v>11</v>
      </c>
      <c r="F21" s="1">
        <v>608</v>
      </c>
    </row>
    <row r="22" spans="3:14" x14ac:dyDescent="0.25">
      <c r="C22" t="s">
        <v>5</v>
      </c>
      <c r="D22" s="1" t="s">
        <v>7</v>
      </c>
      <c r="E22" s="1" t="s">
        <v>12</v>
      </c>
      <c r="F22" s="1">
        <v>794</v>
      </c>
    </row>
    <row r="23" spans="3:14" x14ac:dyDescent="0.25">
      <c r="C23" t="s">
        <v>6</v>
      </c>
      <c r="D23" s="1" t="s">
        <v>7</v>
      </c>
      <c r="E23" s="1" t="s">
        <v>10</v>
      </c>
      <c r="F23" s="1">
        <v>210</v>
      </c>
    </row>
    <row r="24" spans="3:14" x14ac:dyDescent="0.25">
      <c r="C24" t="s">
        <v>5</v>
      </c>
      <c r="D24" s="1" t="s">
        <v>7</v>
      </c>
      <c r="E24" s="1" t="s">
        <v>11</v>
      </c>
      <c r="F24" s="1">
        <v>359</v>
      </c>
    </row>
    <row r="25" spans="3:14" x14ac:dyDescent="0.25">
      <c r="C25" t="s">
        <v>4</v>
      </c>
      <c r="D25" s="1" t="s">
        <v>7</v>
      </c>
      <c r="E25" s="1" t="s">
        <v>10</v>
      </c>
      <c r="F25" s="1">
        <v>710</v>
      </c>
    </row>
    <row r="26" spans="3:14" x14ac:dyDescent="0.25">
      <c r="C26" t="s">
        <v>4</v>
      </c>
      <c r="D26" s="1" t="s">
        <v>8</v>
      </c>
      <c r="E26" s="1" t="s">
        <v>9</v>
      </c>
      <c r="F26" s="1">
        <v>145</v>
      </c>
    </row>
    <row r="27" spans="3:14" x14ac:dyDescent="0.25">
      <c r="C27" t="s">
        <v>6</v>
      </c>
      <c r="D27" s="1" t="s">
        <v>7</v>
      </c>
      <c r="E27" s="1" t="s">
        <v>9</v>
      </c>
      <c r="F27" s="1">
        <v>213</v>
      </c>
    </row>
  </sheetData>
  <mergeCells count="2">
    <mergeCell ref="I12:N13"/>
    <mergeCell ref="I17:N18"/>
  </mergeCells>
  <conditionalFormatting sqref="C6:F27">
    <cfRule type="expression" dxfId="3" priority="1">
      <formula>AND($C6=$J$5,$D6=$J$6,$E6=$J$7)</formula>
    </cfRule>
  </conditionalFormatting>
  <dataValidations count="3">
    <dataValidation type="list" allowBlank="1" showInputMessage="1" showErrorMessage="1" sqref="J5">
      <formula1>"Amber,Green,Red"</formula1>
    </dataValidation>
    <dataValidation type="list" allowBlank="1" showInputMessage="1" showErrorMessage="1" sqref="J7">
      <formula1>"North,East,South,West"</formula1>
    </dataValidation>
    <dataValidation type="list" allowBlank="1" showInputMessage="1" showErrorMessage="1" sqref="J6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B8BB9A-2265-4579-A9C7-B39C58897A7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</vt:lpstr>
      <vt:lpstr>SUMIFS Illustration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Bastick</dc:creator>
  <cp:lastModifiedBy>Admin</cp:lastModifiedBy>
  <dcterms:created xsi:type="dcterms:W3CDTF">2016-08-21T04:06:23Z</dcterms:created>
  <dcterms:modified xsi:type="dcterms:W3CDTF">2016-08-23T01:28:42Z</dcterms:modified>
</cp:coreProperties>
</file>