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Tasks\2024\02 February\"/>
    </mc:Choice>
  </mc:AlternateContent>
  <xr:revisionPtr revIDLastSave="0" documentId="13_ncr:1_{0E04487C-9519-4FBC-B0CC-4F02ECF8D78A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PivotTables" sheetId="17" r:id="rId5"/>
    <sheet name="North" sheetId="16" r:id="rId6"/>
    <sheet name="East" sheetId="11" r:id="rId7"/>
    <sheet name="South" sheetId="14" r:id="rId8"/>
    <sheet name="West" sheetId="15" r:id="rId9"/>
    <sheet name="PQ SalesData" sheetId="18" r:id="rId10"/>
    <sheet name="VSTACK SalesData" sheetId="19" r:id="rId11"/>
    <sheet name="Error Checks" sheetId="5" r:id="rId12"/>
  </sheets>
  <definedNames>
    <definedName name="Client_Name">'Model Parameters'!$G$12</definedName>
    <definedName name="Days_in_Year">'Model Parameters'!$G$19</definedName>
    <definedName name="Days_in_Yr">'Model Parameters'!$G$19</definedName>
    <definedName name="Example_Reporting_Month">#REF!</definedName>
    <definedName name="ExternalData_1" localSheetId="9" hidden="1">'PQ SalesData'!$F$10:$K$310</definedName>
    <definedName name="HL_1">Cover!$A$3</definedName>
    <definedName name="HL_10">'PQ SalesData'!$A$3</definedName>
    <definedName name="HL_11">'VSTACK SalesData'!$A$3</definedName>
    <definedName name="HL_12">'Error Checks'!$A$3</definedName>
    <definedName name="HL_13">'Error Checks'!$A$3</definedName>
    <definedName name="HL_14">#REF!</definedName>
    <definedName name="HL_3">'Style Guide'!$A$3</definedName>
    <definedName name="HL_4">'Model Parameters'!$A$3</definedName>
    <definedName name="HL_5">PivotTables!$A$3</definedName>
    <definedName name="HL_6">North!$A$3</definedName>
    <definedName name="HL_7" localSheetId="5">North!$A$3</definedName>
    <definedName name="HL_7" localSheetId="4">PivotTables!$A$3</definedName>
    <definedName name="HL_7" localSheetId="7">South!$A$3</definedName>
    <definedName name="HL_7" localSheetId="8">West!$A$3</definedName>
    <definedName name="HL_7">East!$A$3</definedName>
    <definedName name="HL_8">South!$A$3</definedName>
    <definedName name="HL_9">West!$A$3</definedName>
    <definedName name="HL_Model_Parameters">'Model Parameters'!$A$5</definedName>
    <definedName name="HL_Navigator">Navigator!$A$1</definedName>
    <definedName name="Model_Name">'Model Parameters'!$G$11</definedName>
    <definedName name="Model_Start_Date">#REF!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Quarter">'Model Parameters'!$G$21</definedName>
    <definedName name="Months_in_Year">'Model Parameters'!$G$23</definedName>
    <definedName name="Overall_Error_Check">'Error Checks'!$I$17</definedName>
    <definedName name="Periodicity">#REF!</definedName>
    <definedName name="Quarters_in_Year">'Model Parameters'!$G$24</definedName>
    <definedName name="Reporting_Month_Factor">#REF!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/>
  <pivotCaches>
    <pivotCache cacheId="0" r:id="rId13"/>
    <pivotCache cacheId="1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9" l="1"/>
  <c r="A1" i="19"/>
  <c r="C6" i="19" s="1"/>
  <c r="B6" i="18"/>
  <c r="A1" i="18"/>
  <c r="C6" i="18" s="1"/>
  <c r="F10" i="19" l="1" a="1"/>
  <c r="F10" i="19" s="1"/>
  <c r="B6" i="17"/>
  <c r="A1" i="17"/>
  <c r="C6" i="17" s="1"/>
  <c r="B6" i="16"/>
  <c r="A1" i="16"/>
  <c r="C6" i="16" s="1"/>
  <c r="B6" i="15"/>
  <c r="A1" i="15"/>
  <c r="C6" i="15" s="1"/>
  <c r="B6" i="14"/>
  <c r="A1" i="14"/>
  <c r="C6" i="14" s="1"/>
  <c r="B6" i="11"/>
  <c r="A1" i="11"/>
  <c r="C6" i="11" s="1"/>
  <c r="A1" i="5" l="1"/>
  <c r="I37" i="4" l="1"/>
  <c r="A1" i="2" l="1"/>
  <c r="E17" i="5"/>
  <c r="I17" i="5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I4" i="19" l="1"/>
  <c r="I4" i="18"/>
  <c r="A2" i="18"/>
  <c r="A2" i="19"/>
  <c r="I4" i="15"/>
  <c r="I4" i="16"/>
  <c r="I4" i="17"/>
  <c r="I4" i="14"/>
  <c r="A2" i="16"/>
  <c r="A2" i="17"/>
  <c r="A2" i="14"/>
  <c r="A2" i="15"/>
  <c r="I4" i="11"/>
  <c r="A2" i="11"/>
  <c r="F4" i="5"/>
  <c r="I4" i="2"/>
  <c r="G4" i="3"/>
  <c r="I4" i="4"/>
  <c r="A2" i="2"/>
  <c r="A2" i="5"/>
  <c r="B56" i="4"/>
  <c r="A2" i="4"/>
  <c r="A2" i="3"/>
  <c r="C6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47A7078-1599-F84A-BD21-6A3A669561BE}" keepAlive="1" name="Query - SalesData" description="Connection to the 'SalesData' query in the workbook." type="5" refreshedVersion="8" background="1" saveData="1">
    <dbPr connection="Provider=Microsoft.Mashup.OleDb.1;Data Source=$Workbook$;Location=SalesData;Extended Properties=&quot;&quot;" command="SELECT * FROM [SalesData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<sst xmlns="http://schemas.openxmlformats.org/spreadsheetml/2006/main" count="1710" uniqueCount="127">
  <si>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</si>
  <si>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</si>
  <si>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</si>
  <si>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</si>
  <si>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</si>
  <si>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</si>
  <si>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</si>
  <si>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</si>
  <si>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</si>
  <si>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</si>
  <si>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</si>
  <si>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</si>
  <si>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</si>
  <si>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</si>
  <si>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</si>
  <si>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</si>
  <si>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</si>
  <si>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</si>
  <si>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</si>
  <si>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</si>
  <si>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</si>
  <si>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</si>
  <si>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</si>
  <si>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</si>
  <si>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</si>
  <si>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</si>
  <si>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</si>
  <si>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</si>
  <si>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</si>
  <si>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</si>
  <si>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</si>
  <si>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</si>
  <si>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</si>
  <si>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</si>
  <si>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</si>
  <si>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</si>
  <si>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</si>
  <si>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</si>
  <si>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</si>
  <si>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</si>
  <si>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</si>
  <si>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</si>
  <si>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</si>
  <si>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</si>
  <si>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</si>
  <si>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</si>
  <si>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</si>
  <si>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</si>
  <si>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</si>
  <si>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</si>
  <si>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</si>
  <si>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</si>
  <si>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</si>
  <si>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</si>
  <si>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</si>
  <si>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</si>
  <si>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</si>
  <si>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</si>
  <si>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</si>
  <si>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</si>
  <si>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</si>
  <si>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</si>
  <si>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</si>
  <si>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</si>
  <si>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</si>
  <si>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</si>
  <si>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</si>
  <si>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Example</t>
  </si>
  <si>
    <t>A$</t>
  </si>
  <si>
    <t>SumProduct Pty Limited</t>
  </si>
  <si>
    <t>steve.kraynak@sumproduct.com</t>
  </si>
  <si>
    <t>Primary Developer: Steve Kraynak</t>
  </si>
  <si>
    <t>Sales Data for East Region</t>
  </si>
  <si>
    <t>Year</t>
  </si>
  <si>
    <t>Category</t>
  </si>
  <si>
    <t>Product</t>
  </si>
  <si>
    <t>Sales</t>
  </si>
  <si>
    <t>Rating</t>
  </si>
  <si>
    <t>Components</t>
  </si>
  <si>
    <t>Chains</t>
  </si>
  <si>
    <t>Clothing</t>
  </si>
  <si>
    <t>Socks</t>
  </si>
  <si>
    <t>Bib-Shorts</t>
  </si>
  <si>
    <t>Shorts</t>
  </si>
  <si>
    <t>Tights</t>
  </si>
  <si>
    <t>Handlebars</t>
  </si>
  <si>
    <t>Brakes</t>
  </si>
  <si>
    <t>Bikes</t>
  </si>
  <si>
    <t>Mountain Bikes</t>
  </si>
  <si>
    <t>Accessories</t>
  </si>
  <si>
    <t>Helmets</t>
  </si>
  <si>
    <t>Lights</t>
  </si>
  <si>
    <t>Locks</t>
  </si>
  <si>
    <t>Bottom Brackets</t>
  </si>
  <si>
    <t>Jerseys</t>
  </si>
  <si>
    <t>Road Bikes</t>
  </si>
  <si>
    <t>Tires and Tubes</t>
  </si>
  <si>
    <t>Cargo Bike</t>
  </si>
  <si>
    <t>Bike Racks</t>
  </si>
  <si>
    <t>Caps</t>
  </si>
  <si>
    <t>Pumps</t>
  </si>
  <si>
    <t>Wheels</t>
  </si>
  <si>
    <t>Touring Bikes</t>
  </si>
  <si>
    <t>Vests</t>
  </si>
  <si>
    <t>Pedals</t>
  </si>
  <si>
    <t>Gloves</t>
  </si>
  <si>
    <t>Saddles</t>
  </si>
  <si>
    <t>Sales Data for North Region</t>
  </si>
  <si>
    <t>Sales Data for South Region</t>
  </si>
  <si>
    <t>Sales Data for West Region</t>
  </si>
  <si>
    <t>North</t>
  </si>
  <si>
    <t>East</t>
  </si>
  <si>
    <t>South</t>
  </si>
  <si>
    <t>West</t>
  </si>
  <si>
    <t>Row Labels</t>
  </si>
  <si>
    <t>Grand Total</t>
  </si>
  <si>
    <t>Sum of Sales</t>
  </si>
  <si>
    <t>Region</t>
  </si>
  <si>
    <t>Sales Data for all regions from Power Query and by combining with VSTACK</t>
  </si>
  <si>
    <t>Based on SalesData query</t>
  </si>
  <si>
    <t>Based on array formula data</t>
  </si>
  <si>
    <t>PivotTables</t>
  </si>
  <si>
    <t>PQ SalesData</t>
  </si>
  <si>
    <t>VSTACK SalesData</t>
  </si>
  <si>
    <t>Demonstration of consolidating ranges in Excel for Mac.</t>
  </si>
  <si>
    <t>Sales Data from Power Query</t>
  </si>
  <si>
    <t>Sales Data using VSTACK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</si>
</sst>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1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  <numFmt numFmtId="180" formatCode="_(&quot;$&quot;* #,##0_);_(&quot;$&quot;* \(#,##0\);_(&quot;$&quot;* &quot;-&quot;??_);_(@_)"/>
  </numFmts>
  <fonts count="55" x14ac:knownFonts="1">
    <font>
      <sz val="9"/>
      <color theme="1"/>
      <name val="Arial"/>
      <family val="2"/>
    </font>
    <font>
      <sz val="11"/>
      <color theme="0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Aptos"/>
      <family val="2"/>
    </font>
    <font>
      <sz val="11"/>
      <color theme="1"/>
      <name val="Aptos"/>
      <family val="2"/>
    </font>
    <font>
      <b/>
      <sz val="11"/>
      <color theme="3"/>
      <name val="Aptos"/>
      <family val="2"/>
    </font>
    <font>
      <b/>
      <sz val="12"/>
      <color theme="0"/>
      <name val="Aptos"/>
      <family val="2"/>
    </font>
    <font>
      <u/>
      <sz val="9"/>
      <color theme="11"/>
      <name val="Aptos"/>
      <family val="2"/>
    </font>
    <font>
      <b/>
      <sz val="15"/>
      <color theme="3"/>
      <name val="Aptos"/>
      <family val="2"/>
    </font>
    <font>
      <b/>
      <sz val="13"/>
      <color theme="3"/>
      <name val="Aptos"/>
      <family val="2"/>
    </font>
    <font>
      <b/>
      <sz val="11"/>
      <color theme="1"/>
      <name val="Aptos"/>
      <family val="2"/>
    </font>
    <font>
      <b/>
      <u/>
      <sz val="9"/>
      <color theme="1"/>
      <name val="Aptos"/>
      <family val="2"/>
    </font>
    <font>
      <sz val="18"/>
      <color theme="3"/>
      <name val="Aptos"/>
      <family val="2"/>
    </font>
    <font>
      <sz val="12"/>
      <color theme="1"/>
      <name val="Aptos"/>
      <family val="2"/>
    </font>
    <font>
      <sz val="12"/>
      <color theme="0"/>
      <name val="Aptos"/>
      <family val="2"/>
    </font>
    <font>
      <sz val="12"/>
      <color rgb="FF9C0006"/>
      <name val="Aptos"/>
      <family val="2"/>
    </font>
    <font>
      <b/>
      <sz val="12"/>
      <color rgb="FFFA7D00"/>
      <name val="Aptos"/>
      <family val="2"/>
    </font>
    <font>
      <i/>
      <sz val="12"/>
      <color rgb="FF7F7F7F"/>
      <name val="Aptos"/>
      <family val="2"/>
    </font>
    <font>
      <sz val="12"/>
      <color rgb="FF006100"/>
      <name val="Aptos"/>
      <family val="2"/>
    </font>
    <font>
      <sz val="12"/>
      <color rgb="FF3F3F76"/>
      <name val="Aptos"/>
      <family val="2"/>
    </font>
    <font>
      <sz val="12"/>
      <color rgb="FFFA7D00"/>
      <name val="Aptos"/>
      <family val="2"/>
    </font>
    <font>
      <sz val="12"/>
      <color rgb="FF9C5700"/>
      <name val="Aptos"/>
      <family val="2"/>
    </font>
    <font>
      <b/>
      <sz val="12"/>
      <color rgb="FF3F3F3F"/>
      <name val="Aptos"/>
      <family val="2"/>
    </font>
    <font>
      <sz val="11"/>
      <name val="Aptos"/>
      <family val="2"/>
    </font>
    <font>
      <sz val="12"/>
      <color rgb="FFFF0000"/>
      <name val="Aptos"/>
      <family val="2"/>
    </font>
    <font>
      <sz val="16"/>
      <color theme="8" tint="-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8" tint="-0.499984740745262"/>
      <name val="Arial"/>
      <family val="2"/>
    </font>
    <font>
      <i/>
      <sz val="11"/>
      <color theme="0" tint="-0.34998626667073579"/>
      <name val="Calibri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u/>
      <sz val="8"/>
      <color indexed="56"/>
      <name val="Arial"/>
      <family val="2"/>
    </font>
    <font>
      <sz val="9"/>
      <name val="Arial"/>
      <family val="2"/>
    </font>
    <font>
      <sz val="14"/>
      <color theme="8" tint="-0.499984740745262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i/>
      <sz val="11"/>
      <color theme="0" tint="-0.499984740745262"/>
      <name val="Calibri"/>
      <family val="2"/>
    </font>
    <font>
      <sz val="8"/>
      <name val="Arial"/>
      <family val="2"/>
    </font>
    <font>
      <i/>
      <sz val="9"/>
      <color theme="8" tint="-0.499984740745262"/>
      <name val="Arial"/>
      <family val="2"/>
    </font>
    <font>
      <b/>
      <sz val="9"/>
      <color theme="0"/>
      <name val="Arial"/>
      <family val="2"/>
    </font>
    <font>
      <sz val="9"/>
      <color theme="8" tint="0.39985351115451523"/>
      <name val="Arial"/>
      <family val="2"/>
    </font>
    <font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sz val="9"/>
      <color theme="3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8">
    <xf numFmtId="0" fontId="0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Protection="0"/>
    <xf numFmtId="0" fontId="12" fillId="0" borderId="0" applyNumberFormat="0" applyFill="0" applyBorder="0">
      <alignment horizontal="left"/>
      <protection locked="0"/>
    </xf>
    <xf numFmtId="0" fontId="40" fillId="0" borderId="0" applyNumberFormat="0" applyFill="0" applyBorder="0" applyProtection="0"/>
    <xf numFmtId="0" fontId="35" fillId="3" borderId="1" applyNumberFormat="0" applyProtection="0"/>
    <xf numFmtId="0" fontId="36" fillId="0" borderId="0" applyNumberFormat="0" applyFill="0" applyAlignment="0" applyProtection="0"/>
    <xf numFmtId="0" fontId="37" fillId="0" borderId="0" applyNumberFormat="0" applyFill="0" applyAlignment="0" applyProtection="0"/>
    <xf numFmtId="0" fontId="31" fillId="0" borderId="3" applyNumberFormat="0" applyAlignment="0">
      <alignment horizontal="center"/>
    </xf>
    <xf numFmtId="0" fontId="30" fillId="4" borderId="4" applyNumberFormat="0" applyAlignment="0">
      <protection locked="0"/>
    </xf>
    <xf numFmtId="0" fontId="29" fillId="0" borderId="0" applyNumberFormat="0" applyFill="0" applyBorder="0"/>
    <xf numFmtId="179" fontId="32" fillId="0" borderId="0" applyFill="0" applyBorder="0" applyProtection="0">
      <alignment horizontal="center"/>
    </xf>
    <xf numFmtId="178" fontId="33" fillId="0" borderId="0" applyFill="0" applyBorder="0" applyProtection="0">
      <alignment horizontal="center"/>
    </xf>
    <xf numFmtId="167" fontId="34" fillId="5" borderId="4" applyAlignment="0"/>
    <xf numFmtId="164" fontId="1" fillId="2" borderId="2">
      <alignment horizontal="center"/>
      <protection locked="0"/>
    </xf>
    <xf numFmtId="0" fontId="38" fillId="0" borderId="0" applyFill="0" applyBorder="0">
      <alignment horizontal="left" vertical="center"/>
      <protection locked="0"/>
    </xf>
    <xf numFmtId="41" fontId="39" fillId="6" borderId="5" applyNumberFormat="0" applyAlignment="0"/>
    <xf numFmtId="41" fontId="5" fillId="0" borderId="6" applyNumberFormat="0" applyFont="0" applyFill="0" applyAlignment="0"/>
    <xf numFmtId="168" fontId="5" fillId="0" borderId="7" applyNumberFormat="0" applyFont="0" applyFill="0" applyAlignment="0" applyProtection="0"/>
    <xf numFmtId="0" fontId="41" fillId="0" borderId="0"/>
    <xf numFmtId="0" fontId="42" fillId="0" borderId="8" applyNumberFormat="0" applyFill="0" applyBorder="0"/>
    <xf numFmtId="168" fontId="5" fillId="0" borderId="0" applyFont="0" applyFill="0" applyBorder="0" applyAlignment="0" applyProtection="0"/>
    <xf numFmtId="0" fontId="31" fillId="7" borderId="2" applyNumberFormat="0" applyAlignment="0" applyProtection="0"/>
    <xf numFmtId="0" fontId="43" fillId="0" borderId="0" applyNumberFormat="0" applyFill="0" applyBorder="0" applyAlignment="0" applyProtection="0"/>
    <xf numFmtId="169" fontId="44" fillId="0" borderId="0" applyFill="0" applyBorder="0">
      <alignment horizontal="right" vertical="center"/>
    </xf>
    <xf numFmtId="170" fontId="44" fillId="0" borderId="0" applyFill="0" applyBorder="0">
      <alignment horizontal="right" vertical="center"/>
    </xf>
    <xf numFmtId="171" fontId="45" fillId="7" borderId="4">
      <alignment horizontal="center"/>
    </xf>
    <xf numFmtId="41" fontId="24" fillId="8" borderId="5" applyFont="0" applyAlignment="0"/>
    <xf numFmtId="0" fontId="46" fillId="11" borderId="0" applyNumberFormat="0">
      <alignment horizontal="center"/>
    </xf>
    <xf numFmtId="0" fontId="47" fillId="0" borderId="0" applyNumberFormat="0" applyFill="0" applyBorder="0" applyProtection="0"/>
    <xf numFmtId="0" fontId="48" fillId="9" borderId="9" applyNumberFormat="0" applyAlignment="0">
      <protection locked="0"/>
    </xf>
    <xf numFmtId="0" fontId="13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10" applyNumberFormat="0" applyFill="0" applyAlignment="0" applyProtection="0"/>
    <xf numFmtId="0" fontId="6" fillId="0" borderId="11" applyNumberFormat="0" applyFill="0" applyAlignment="0" applyProtection="0"/>
    <xf numFmtId="0" fontId="11" fillId="0" borderId="12" applyNumberFormat="0" applyFill="0" applyAlignment="0" applyProtection="0"/>
    <xf numFmtId="172" fontId="35" fillId="3" borderId="1"/>
    <xf numFmtId="0" fontId="8" fillId="0" borderId="0" applyNumberFormat="0" applyFill="0" applyBorder="0" applyAlignment="0" applyProtection="0"/>
    <xf numFmtId="0" fontId="19" fillId="12" borderId="0" applyNumberFormat="0" applyBorder="0" applyAlignment="0" applyProtection="0"/>
    <xf numFmtId="0" fontId="16" fillId="13" borderId="0" applyNumberFormat="0" applyBorder="0" applyAlignment="0" applyProtection="0"/>
    <xf numFmtId="0" fontId="22" fillId="14" borderId="0" applyNumberFormat="0" applyBorder="0" applyAlignment="0" applyProtection="0"/>
    <xf numFmtId="0" fontId="20" fillId="15" borderId="13" applyNumberFormat="0" applyAlignment="0" applyProtection="0"/>
    <xf numFmtId="0" fontId="23" fillId="16" borderId="14" applyNumberFormat="0" applyAlignment="0" applyProtection="0"/>
    <xf numFmtId="0" fontId="17" fillId="16" borderId="13" applyNumberFormat="0" applyAlignment="0" applyProtection="0"/>
    <xf numFmtId="0" fontId="21" fillId="0" borderId="15" applyNumberFormat="0" applyFill="0" applyAlignment="0" applyProtection="0"/>
    <xf numFmtId="0" fontId="7" fillId="17" borderId="16" applyNumberFormat="0" applyAlignment="0" applyProtection="0"/>
    <xf numFmtId="0" fontId="25" fillId="0" borderId="0" applyNumberFormat="0" applyFill="0" applyBorder="0" applyAlignment="0" applyProtection="0"/>
    <xf numFmtId="0" fontId="4" fillId="18" borderId="17" applyNumberFormat="0" applyFont="0" applyAlignment="0" applyProtection="0"/>
    <xf numFmtId="0" fontId="18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5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5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5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5" fillId="35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5" fillId="39" borderId="0" applyNumberFormat="0" applyBorder="0" applyAlignment="0" applyProtection="0"/>
    <xf numFmtId="0" fontId="14" fillId="40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</cellStyleXfs>
  <cellXfs count="70">
    <xf numFmtId="0" fontId="0" fillId="0" borderId="0" xfId="0"/>
    <xf numFmtId="164" fontId="1" fillId="2" borderId="2" xfId="0" applyNumberFormat="1" applyFont="1" applyFill="1" applyBorder="1" applyAlignment="1" applyProtection="1">
      <alignment horizontal="center"/>
      <protection locked="0"/>
    </xf>
    <xf numFmtId="0" fontId="35" fillId="3" borderId="1" xfId="10"/>
    <xf numFmtId="0" fontId="36" fillId="0" borderId="0" xfId="11"/>
    <xf numFmtId="0" fontId="37" fillId="0" borderId="0" xfId="12"/>
    <xf numFmtId="0" fontId="31" fillId="0" borderId="3" xfId="13">
      <alignment horizontal="center"/>
    </xf>
    <xf numFmtId="166" fontId="31" fillId="0" borderId="3" xfId="13" applyNumberFormat="1">
      <alignment horizontal="center"/>
    </xf>
    <xf numFmtId="0" fontId="2" fillId="0" borderId="0" xfId="0" applyFont="1"/>
    <xf numFmtId="0" fontId="46" fillId="11" borderId="0" xfId="33">
      <alignment horizontal="center"/>
    </xf>
    <xf numFmtId="0" fontId="28" fillId="0" borderId="0" xfId="7"/>
    <xf numFmtId="0" fontId="3" fillId="0" borderId="0" xfId="0" applyFont="1" applyAlignment="1">
      <alignment horizontal="left"/>
    </xf>
    <xf numFmtId="0" fontId="40" fillId="0" borderId="0" xfId="9"/>
    <xf numFmtId="0" fontId="42" fillId="0" borderId="0" xfId="25" applyBorder="1"/>
    <xf numFmtId="0" fontId="30" fillId="4" borderId="4" xfId="14">
      <protection locked="0"/>
    </xf>
    <xf numFmtId="0" fontId="3" fillId="0" borderId="0" xfId="0" applyFont="1"/>
    <xf numFmtId="0" fontId="31" fillId="0" borderId="3" xfId="13" applyAlignment="1"/>
    <xf numFmtId="167" fontId="34" fillId="5" borderId="4" xfId="18"/>
    <xf numFmtId="164" fontId="1" fillId="2" borderId="2" xfId="19">
      <alignment horizontal="center"/>
      <protection locked="0"/>
    </xf>
    <xf numFmtId="0" fontId="39" fillId="6" borderId="5" xfId="21" applyNumberFormat="1"/>
    <xf numFmtId="0" fontId="31" fillId="7" borderId="2" xfId="27"/>
    <xf numFmtId="0" fontId="43" fillId="0" borderId="0" xfId="28"/>
    <xf numFmtId="171" fontId="45" fillId="7" borderId="4" xfId="31">
      <alignment horizontal="center"/>
    </xf>
    <xf numFmtId="0" fontId="47" fillId="0" borderId="0" xfId="34"/>
    <xf numFmtId="0" fontId="48" fillId="9" borderId="9" xfId="35">
      <protection locked="0"/>
    </xf>
    <xf numFmtId="164" fontId="1" fillId="10" borderId="2" xfId="0" applyNumberFormat="1" applyFont="1" applyFill="1" applyBorder="1" applyAlignment="1" applyProtection="1">
      <alignment horizontal="center"/>
      <protection locked="0"/>
    </xf>
    <xf numFmtId="178" fontId="33" fillId="0" borderId="0" xfId="17">
      <alignment horizontal="center"/>
    </xf>
    <xf numFmtId="0" fontId="29" fillId="0" borderId="0" xfId="15"/>
    <xf numFmtId="165" fontId="35" fillId="3" borderId="1" xfId="10" applyNumberFormat="1"/>
    <xf numFmtId="172" fontId="35" fillId="3" borderId="1" xfId="41"/>
    <xf numFmtId="177" fontId="32" fillId="0" borderId="0" xfId="16" applyNumberFormat="1">
      <alignment horizontal="center"/>
    </xf>
    <xf numFmtId="0" fontId="26" fillId="0" borderId="0" xfId="0" applyFont="1"/>
    <xf numFmtId="0" fontId="27" fillId="0" borderId="0" xfId="0" applyFont="1"/>
    <xf numFmtId="0" fontId="26" fillId="0" borderId="0" xfId="6" applyFont="1" applyAlignment="1">
      <alignment horizontal="left" vertical="center"/>
    </xf>
    <xf numFmtId="0" fontId="49" fillId="0" borderId="0" xfId="8" applyFont="1">
      <alignment horizontal="left"/>
      <protection locked="0"/>
    </xf>
    <xf numFmtId="0" fontId="50" fillId="0" borderId="0" xfId="0" applyFont="1"/>
    <xf numFmtId="0" fontId="49" fillId="0" borderId="0" xfId="8" applyFont="1" applyAlignment="1">
      <alignment horizontal="right"/>
      <protection locked="0"/>
    </xf>
    <xf numFmtId="0" fontId="51" fillId="0" borderId="0" xfId="0" applyFont="1"/>
    <xf numFmtId="0" fontId="52" fillId="0" borderId="0" xfId="12" applyFont="1" applyAlignment="1">
      <alignment horizontal="left" vertical="center"/>
    </xf>
    <xf numFmtId="0" fontId="53" fillId="0" borderId="0" xfId="0" applyFont="1"/>
    <xf numFmtId="0" fontId="53" fillId="0" borderId="0" xfId="6" applyFont="1" applyAlignment="1">
      <alignment horizontal="left" vertical="center"/>
    </xf>
    <xf numFmtId="0" fontId="0" fillId="0" borderId="0" xfId="0" applyAlignment="1">
      <alignment horizontal="left"/>
    </xf>
    <xf numFmtId="0" fontId="33" fillId="0" borderId="0" xfId="12" applyFont="1"/>
    <xf numFmtId="0" fontId="54" fillId="0" borderId="0" xfId="6" applyFont="1"/>
    <xf numFmtId="0" fontId="0" fillId="0" borderId="6" xfId="22" applyNumberFormat="1" applyFont="1"/>
    <xf numFmtId="0" fontId="0" fillId="0" borderId="7" xfId="23" applyNumberFormat="1" applyFont="1"/>
    <xf numFmtId="41" fontId="0" fillId="8" borderId="5" xfId="32" applyFont="1"/>
    <xf numFmtId="174" fontId="0" fillId="0" borderId="0" xfId="1" applyNumberFormat="1" applyFont="1"/>
    <xf numFmtId="173" fontId="0" fillId="0" borderId="0" xfId="2" applyNumberFormat="1" applyFont="1"/>
    <xf numFmtId="175" fontId="0" fillId="0" borderId="0" xfId="3" applyNumberFormat="1" applyFont="1"/>
    <xf numFmtId="176" fontId="0" fillId="0" borderId="0" xfId="4" applyNumberFormat="1" applyFont="1"/>
    <xf numFmtId="168" fontId="0" fillId="0" borderId="0" xfId="26" applyFont="1"/>
    <xf numFmtId="9" fontId="0" fillId="0" borderId="0" xfId="5" applyFont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80" fontId="0" fillId="0" borderId="0" xfId="0" applyNumberFormat="1"/>
    <xf numFmtId="9" fontId="0" fillId="0" borderId="0" xfId="0" applyNumberFormat="1"/>
    <xf numFmtId="180" fontId="0" fillId="0" borderId="0" xfId="3" applyNumberFormat="1" applyFont="1"/>
    <xf numFmtId="0" fontId="32" fillId="0" borderId="0" xfId="0" applyFont="1"/>
    <xf numFmtId="168" fontId="32" fillId="0" borderId="0" xfId="26" applyFont="1"/>
    <xf numFmtId="0" fontId="53" fillId="0" borderId="0" xfId="6" applyFont="1" applyAlignment="1">
      <alignment horizontal="left" vertical="center"/>
    </xf>
    <xf numFmtId="0" fontId="26" fillId="0" borderId="0" xfId="6" applyFont="1" applyAlignment="1">
      <alignment horizontal="left" vertical="center"/>
    </xf>
    <xf numFmtId="0" fontId="49" fillId="0" borderId="0" xfId="8" applyFont="1">
      <alignment horizontal="left"/>
      <protection locked="0"/>
    </xf>
    <xf numFmtId="0" fontId="12" fillId="0" borderId="0" xfId="8">
      <alignment horizontal="left"/>
      <protection locked="0"/>
    </xf>
    <xf numFmtId="0" fontId="0" fillId="0" borderId="0" xfId="0"/>
    <xf numFmtId="0" fontId="46" fillId="11" borderId="0" xfId="33">
      <alignment horizontal="center"/>
    </xf>
    <xf numFmtId="0" fontId="5" fillId="0" borderId="0" xfId="0" applyFont="1"/>
    <xf numFmtId="0" fontId="31" fillId="0" borderId="3" xfId="13" applyAlignment="1">
      <alignment horizontal="left"/>
    </xf>
    <xf numFmtId="0" fontId="30" fillId="4" borderId="4" xfId="14" applyAlignment="1">
      <alignment horizontal="left"/>
      <protection locked="0"/>
    </xf>
    <xf numFmtId="0" fontId="0" fillId="0" borderId="0" xfId="0" applyFont="1"/>
  </cellXfs>
  <cellStyles count="78">
    <cellStyle name="20% - Accent1" xfId="55" builtinId="30" customBuiltin="1"/>
    <cellStyle name="20% - Accent2" xfId="59" builtinId="34" customBuiltin="1"/>
    <cellStyle name="20% - Accent3" xfId="63" builtinId="38" customBuiltin="1"/>
    <cellStyle name="20% - Accent4" xfId="67" builtinId="42" customBuiltin="1"/>
    <cellStyle name="20% - Accent5" xfId="71" builtinId="46" customBuiltin="1"/>
    <cellStyle name="20% - Accent6" xfId="75" builtinId="50" customBuiltin="1"/>
    <cellStyle name="40% - Accent1" xfId="56" builtinId="31" customBuiltin="1"/>
    <cellStyle name="40% - Accent2" xfId="60" builtinId="35" customBuiltin="1"/>
    <cellStyle name="40% - Accent3" xfId="64" builtinId="39" customBuiltin="1"/>
    <cellStyle name="40% - Accent4" xfId="68" builtinId="43" customBuiltin="1"/>
    <cellStyle name="40% - Accent5" xfId="72" builtinId="47" customBuiltin="1"/>
    <cellStyle name="40% - Accent6" xfId="76" builtinId="51" customBuiltin="1"/>
    <cellStyle name="60% - Accent1" xfId="57" builtinId="32" customBuiltin="1"/>
    <cellStyle name="60% - Accent2" xfId="61" builtinId="36" customBuiltin="1"/>
    <cellStyle name="60% - Accent3" xfId="65" builtinId="40" customBuiltin="1"/>
    <cellStyle name="60% - Accent4" xfId="69" builtinId="44" customBuiltin="1"/>
    <cellStyle name="60% - Accent5" xfId="73" builtinId="48" customBuiltin="1"/>
    <cellStyle name="60% - Accent6" xfId="77" builtinId="52" customBuiltin="1"/>
    <cellStyle name="Accent1" xfId="54" builtinId="29" customBuiltin="1"/>
    <cellStyle name="Accent2" xfId="58" builtinId="33" customBuiltin="1"/>
    <cellStyle name="Accent3" xfId="62" builtinId="37" customBuiltin="1"/>
    <cellStyle name="Accent4" xfId="66" builtinId="41" customBuiltin="1"/>
    <cellStyle name="Accent5" xfId="70" builtinId="45" customBuiltin="1"/>
    <cellStyle name="Accent6" xfId="74" builtinId="49" customBuiltin="1"/>
    <cellStyle name="Accounts Ref" xfId="15" xr:uid="{00000000-0005-0000-0000-000000000000}"/>
    <cellStyle name="Assumption" xfId="14" xr:uid="{00000000-0005-0000-0000-000001000000}"/>
    <cellStyle name="Bad" xfId="44" builtinId="27" customBuiltin="1"/>
    <cellStyle name="Calculation" xfId="48" builtinId="22" customBuiltin="1"/>
    <cellStyle name="Check Cell" xfId="50" builtinId="23" customBuiltin="1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 customBuiltin="1"/>
    <cellStyle name="Currency [0]" xfId="4" builtinId="7" customBuiltin="1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Explanatory Text" xfId="53" builtinId="53" customBuiltin="1"/>
    <cellStyle name="Followed Hyperlink" xfId="42" builtinId="9" customBuiltin="1"/>
    <cellStyle name="Good" xfId="43" builtinId="26" customBuiltin="1"/>
    <cellStyle name="Heading 1" xfId="37" builtinId="16" customBuiltin="1"/>
    <cellStyle name="Heading 1 Number" xfId="41" xr:uid="{00000000-0005-0000-0000-00000C000000}"/>
    <cellStyle name="Heading 1 Text" xfId="10" xr:uid="{00000000-0005-0000-0000-00000D000000}"/>
    <cellStyle name="Heading 2" xfId="38" builtinId="17" customBuiltin="1"/>
    <cellStyle name="Heading 2 Text" xfId="11" xr:uid="{00000000-0005-0000-0000-00000F000000}"/>
    <cellStyle name="Heading 3" xfId="39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put" xfId="46" builtinId="20" customBuiltin="1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Linked Cell" xfId="49" builtinId="24" customBuiltin="1"/>
    <cellStyle name="Model Name" xfId="9" xr:uid="{00000000-0005-0000-0000-000018000000}"/>
    <cellStyle name="Neutral" xfId="45" builtinId="28" customBuiltin="1"/>
    <cellStyle name="Normal" xfId="0" builtinId="0" customBuiltin="1"/>
    <cellStyle name="Normal 2" xfId="24" xr:uid="{00000000-0005-0000-0000-00001A000000}"/>
    <cellStyle name="Note" xfId="52" builtinId="10" customBuiltin="1"/>
    <cellStyle name="Notes" xfId="25" xr:uid="{00000000-0005-0000-0000-00001B000000}"/>
    <cellStyle name="Numbers 0" xfId="26" xr:uid="{00000000-0005-0000-0000-00001C000000}"/>
    <cellStyle name="Output" xfId="47" builtinId="21" customBuiltin="1"/>
    <cellStyle name="Parameter" xfId="27" xr:uid="{00000000-0005-0000-0000-00001D000000}"/>
    <cellStyle name="Percent" xfId="5" builtinId="5" customBuiltin="1"/>
    <cellStyle name="Range Name Description" xfId="28" xr:uid="{00000000-0005-0000-0000-00001F000000}"/>
    <cellStyle name="Right Currency" xfId="29" xr:uid="{00000000-0005-0000-0000-000020000000}"/>
    <cellStyle name="Right Number" xfId="30" xr:uid="{00000000-0005-0000-0000-000021000000}"/>
    <cellStyle name="Row Ref" xfId="31" xr:uid="{00000000-0005-0000-0000-000022000000}"/>
    <cellStyle name="Row_Summary" xfId="32" xr:uid="{00000000-0005-0000-0000-000023000000}"/>
    <cellStyle name="Sheet Title" xfId="7" xr:uid="{00000000-0005-0000-0000-000024000000}"/>
    <cellStyle name="Table_Heading" xfId="33" xr:uid="{00000000-0005-0000-0000-000025000000}"/>
    <cellStyle name="Title" xfId="36" builtinId="15" customBuiltin="1"/>
    <cellStyle name="Total" xfId="40" builtinId="25" customBuiltin="1"/>
    <cellStyle name="Units" xfId="34" xr:uid="{00000000-0005-0000-0000-000028000000}"/>
    <cellStyle name="Warning Text" xfId="51" builtinId="11" customBuiltin="1"/>
    <cellStyle name="WIP" xfId="35" xr:uid="{00000000-0005-0000-0000-000029000000}"/>
  </cellStyles>
  <dxfs count="98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80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3" formatCode="0%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80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3" formatCode="0%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80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3" formatCode="0%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80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3" formatCode="0%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80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97"/>
      <tableStyleElement type="firstRowStripe" dxfId="96"/>
      <tableStyleElement type="secondRowStripe" dxfId="9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5</xdr:col>
      <xdr:colOff>861483</xdr:colOff>
      <xdr:row>12</xdr:row>
      <xdr:rowOff>9525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car" refreshedDate="45328.624380208334" createdVersion="8" refreshedVersion="8" minRefreshableVersion="3" recordCount="300" xr:uid="{DC3704B8-7A7F-9646-8872-ED98AAEBE9E3}">
  <cacheSource type="worksheet">
    <worksheetSource ref="F10:K310" sheet="VSTACK SalesData"/>
  </cacheSource>
  <cacheFields count="6">
    <cacheField name="Year" numFmtId="0">
      <sharedItems containsSemiMixedTypes="0" containsString="0" containsNumber="1" containsInteger="1" minValue="2021" maxValue="2023" count="3">
        <n v="2023"/>
        <n v="2021"/>
        <n v="2022"/>
      </sharedItems>
    </cacheField>
    <cacheField name="Category" numFmtId="0">
      <sharedItems count="4">
        <s v="Components"/>
        <s v="Clothing"/>
        <s v="Bikes"/>
        <s v="Accessories"/>
      </sharedItems>
    </cacheField>
    <cacheField name="Product" numFmtId="0">
      <sharedItems/>
    </cacheField>
    <cacheField name="Sales" numFmtId="0">
      <sharedItems containsSemiMixedTypes="0" containsString="0" containsNumber="1" containsInteger="1" minValue="303" maxValue="62900"/>
    </cacheField>
    <cacheField name="Rating" numFmtId="0">
      <sharedItems containsSemiMixedTypes="0" containsString="0" containsNumber="1" minValue="0.05" maxValue="1"/>
    </cacheField>
    <cacheField name="Region" numFmtId="0">
      <sharedItems count="4">
        <s v="East"/>
        <s v="North"/>
        <s v="South"/>
        <s v="Wes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scar" refreshedDate="45328.624380787034" createdVersion="8" refreshedVersion="8" minRefreshableVersion="3" recordCount="300" xr:uid="{9D2A5B49-7D06-3B44-A93B-13033977CC20}">
  <cacheSource type="worksheet">
    <worksheetSource name="SalesData"/>
  </cacheSource>
  <cacheFields count="6">
    <cacheField name="Year" numFmtId="0">
      <sharedItems containsSemiMixedTypes="0" containsString="0" containsNumber="1" containsInteger="1" minValue="2015" maxValue="2023" count="6">
        <n v="2021"/>
        <n v="2022"/>
        <n v="2023"/>
        <n v="2017" u="1"/>
        <n v="2015" u="1"/>
        <n v="2016" u="1"/>
      </sharedItems>
    </cacheField>
    <cacheField name="Category" numFmtId="0">
      <sharedItems count="4">
        <s v="Clothing"/>
        <s v="Components"/>
        <s v="Bikes"/>
        <s v="Accessories"/>
      </sharedItems>
    </cacheField>
    <cacheField name="Product" numFmtId="0">
      <sharedItems/>
    </cacheField>
    <cacheField name="Sales" numFmtId="180">
      <sharedItems containsSemiMixedTypes="0" containsString="0" containsNumber="1" containsInteger="1" minValue="303" maxValue="62900"/>
    </cacheField>
    <cacheField name="Rating" numFmtId="0">
      <sharedItems containsSemiMixedTypes="0" containsString="0" containsNumber="1" minValue="0.05" maxValue="1"/>
    </cacheField>
    <cacheField name="Region" numFmtId="0">
      <sharedItems count="4">
        <s v="North"/>
        <s v="East"/>
        <s v="South"/>
        <s v="Wes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x v="0"/>
    <s v="Chains"/>
    <n v="32766"/>
    <n v="0.75"/>
    <x v="0"/>
  </r>
  <r>
    <x v="1"/>
    <x v="1"/>
    <s v="Socks"/>
    <n v="14685"/>
    <n v="0.22"/>
    <x v="0"/>
  </r>
  <r>
    <x v="0"/>
    <x v="1"/>
    <s v="Bib-Shorts"/>
    <n v="5671"/>
    <n v="0.22"/>
    <x v="0"/>
  </r>
  <r>
    <x v="1"/>
    <x v="1"/>
    <s v="Shorts"/>
    <n v="16249"/>
    <n v="0.56000000000000005"/>
    <x v="0"/>
  </r>
  <r>
    <x v="0"/>
    <x v="1"/>
    <s v="Tights"/>
    <n v="54451"/>
    <n v="1"/>
    <x v="0"/>
  </r>
  <r>
    <x v="1"/>
    <x v="0"/>
    <s v="Handlebars"/>
    <n v="8374"/>
    <n v="0.35"/>
    <x v="0"/>
  </r>
  <r>
    <x v="2"/>
    <x v="1"/>
    <s v="Socks"/>
    <n v="24382"/>
    <n v="0.28000000000000003"/>
    <x v="0"/>
  </r>
  <r>
    <x v="2"/>
    <x v="0"/>
    <s v="Brakes"/>
    <n v="25681"/>
    <n v="0.36"/>
    <x v="0"/>
  </r>
  <r>
    <x v="2"/>
    <x v="2"/>
    <s v="Mountain Bikes"/>
    <n v="40362"/>
    <n v="0.4"/>
    <x v="0"/>
  </r>
  <r>
    <x v="0"/>
    <x v="0"/>
    <s v="Brakes"/>
    <n v="57864"/>
    <n v="0.38"/>
    <x v="0"/>
  </r>
  <r>
    <x v="2"/>
    <x v="3"/>
    <s v="Helmets"/>
    <n v="46963"/>
    <n v="0.9"/>
    <x v="0"/>
  </r>
  <r>
    <x v="2"/>
    <x v="3"/>
    <s v="Lights"/>
    <n v="22480"/>
    <n v="0.9"/>
    <x v="0"/>
  </r>
  <r>
    <x v="2"/>
    <x v="3"/>
    <s v="Locks"/>
    <n v="28038"/>
    <n v="0.9"/>
    <x v="0"/>
  </r>
  <r>
    <x v="2"/>
    <x v="0"/>
    <s v="Bottom Brackets"/>
    <n v="11711"/>
    <n v="0.23"/>
    <x v="0"/>
  </r>
  <r>
    <x v="1"/>
    <x v="1"/>
    <s v="Jerseys"/>
    <n v="45265"/>
    <n v="0.05"/>
    <x v="0"/>
  </r>
  <r>
    <x v="0"/>
    <x v="0"/>
    <s v="Bottom Brackets"/>
    <n v="47100"/>
    <n v="0.27"/>
    <x v="0"/>
  </r>
  <r>
    <x v="1"/>
    <x v="2"/>
    <s v="Road Bikes"/>
    <n v="48524"/>
    <n v="0.5"/>
    <x v="0"/>
  </r>
  <r>
    <x v="0"/>
    <x v="1"/>
    <s v="Jerseys"/>
    <n v="28683"/>
    <n v="0.4"/>
    <x v="0"/>
  </r>
  <r>
    <x v="0"/>
    <x v="3"/>
    <s v="Tires and Tubes"/>
    <n v="40806"/>
    <n v="0.9"/>
    <x v="0"/>
  </r>
  <r>
    <x v="0"/>
    <x v="2"/>
    <s v="Cargo Bike"/>
    <n v="19324"/>
    <n v="0.6"/>
    <x v="0"/>
  </r>
  <r>
    <x v="0"/>
    <x v="2"/>
    <s v="Mountain Bikes"/>
    <n v="16901"/>
    <n v="0.46"/>
    <x v="0"/>
  </r>
  <r>
    <x v="0"/>
    <x v="3"/>
    <s v="Bike Racks"/>
    <n v="19518"/>
    <n v="0.92"/>
    <x v="0"/>
  </r>
  <r>
    <x v="0"/>
    <x v="1"/>
    <s v="Caps"/>
    <n v="18497"/>
    <n v="0.15"/>
    <x v="0"/>
  </r>
  <r>
    <x v="1"/>
    <x v="2"/>
    <s v="Mountain Bikes"/>
    <n v="7533"/>
    <n v="0.35"/>
    <x v="0"/>
  </r>
  <r>
    <x v="0"/>
    <x v="3"/>
    <s v="Pumps"/>
    <n v="41231"/>
    <n v="0.95"/>
    <x v="0"/>
  </r>
  <r>
    <x v="2"/>
    <x v="3"/>
    <s v="Pumps"/>
    <n v="55407"/>
    <n v="0.8"/>
    <x v="0"/>
  </r>
  <r>
    <x v="2"/>
    <x v="3"/>
    <s v="Bike Racks"/>
    <n v="32206"/>
    <n v="0.9"/>
    <x v="0"/>
  </r>
  <r>
    <x v="0"/>
    <x v="3"/>
    <s v="Helmets"/>
    <n v="24213"/>
    <n v="0.95"/>
    <x v="0"/>
  </r>
  <r>
    <x v="1"/>
    <x v="3"/>
    <s v="Pumps"/>
    <n v="6007"/>
    <n v="0.1"/>
    <x v="0"/>
  </r>
  <r>
    <x v="1"/>
    <x v="1"/>
    <s v="Tights"/>
    <n v="32697"/>
    <n v="0.3"/>
    <x v="0"/>
  </r>
  <r>
    <x v="0"/>
    <x v="2"/>
    <s v="Road Bikes"/>
    <n v="21852"/>
    <n v="0.65"/>
    <x v="0"/>
  </r>
  <r>
    <x v="0"/>
    <x v="3"/>
    <s v="Lights"/>
    <n v="49375"/>
    <n v="0.9"/>
    <x v="0"/>
  </r>
  <r>
    <x v="1"/>
    <x v="3"/>
    <s v="Helmets"/>
    <n v="41540"/>
    <n v="0.99"/>
    <x v="0"/>
  </r>
  <r>
    <x v="2"/>
    <x v="1"/>
    <s v="Bib-Shorts"/>
    <n v="38847"/>
    <n v="0.36"/>
    <x v="0"/>
  </r>
  <r>
    <x v="1"/>
    <x v="3"/>
    <s v="Tires and Tubes"/>
    <n v="28779"/>
    <n v="0.9"/>
    <x v="0"/>
  </r>
  <r>
    <x v="0"/>
    <x v="3"/>
    <s v="Locks"/>
    <n v="9332"/>
    <n v="1"/>
    <x v="0"/>
  </r>
  <r>
    <x v="2"/>
    <x v="2"/>
    <s v="Road Bikes"/>
    <n v="18117"/>
    <n v="0.46"/>
    <x v="0"/>
  </r>
  <r>
    <x v="2"/>
    <x v="0"/>
    <s v="Wheels"/>
    <n v="59247"/>
    <n v="0.75"/>
    <x v="0"/>
  </r>
  <r>
    <x v="2"/>
    <x v="2"/>
    <s v="Touring Bikes"/>
    <n v="47746"/>
    <n v="0.15"/>
    <x v="0"/>
  </r>
  <r>
    <x v="0"/>
    <x v="1"/>
    <s v="Socks"/>
    <n v="50623"/>
    <n v="0.48"/>
    <x v="0"/>
  </r>
  <r>
    <x v="2"/>
    <x v="1"/>
    <s v="Shorts"/>
    <n v="28567"/>
    <n v="0.66"/>
    <x v="0"/>
  </r>
  <r>
    <x v="1"/>
    <x v="3"/>
    <s v="Locks"/>
    <n v="2312"/>
    <n v="0.85"/>
    <x v="0"/>
  </r>
  <r>
    <x v="1"/>
    <x v="0"/>
    <s v="Bottom Brackets"/>
    <n v="11359"/>
    <n v="0.35"/>
    <x v="0"/>
  </r>
  <r>
    <x v="0"/>
    <x v="0"/>
    <s v="Wheels"/>
    <n v="58771"/>
    <n v="0.96"/>
    <x v="0"/>
  </r>
  <r>
    <x v="2"/>
    <x v="0"/>
    <s v="Chains"/>
    <n v="15370"/>
    <n v="0.7"/>
    <x v="0"/>
  </r>
  <r>
    <x v="2"/>
    <x v="1"/>
    <s v="Caps"/>
    <n v="20657"/>
    <n v="0.2"/>
    <x v="0"/>
  </r>
  <r>
    <x v="1"/>
    <x v="1"/>
    <s v="Vests"/>
    <n v="1765"/>
    <n v="0.36"/>
    <x v="0"/>
  </r>
  <r>
    <x v="0"/>
    <x v="0"/>
    <s v="Handlebars"/>
    <n v="45735"/>
    <n v="0.35"/>
    <x v="0"/>
  </r>
  <r>
    <x v="2"/>
    <x v="0"/>
    <s v="Handlebars"/>
    <n v="44187"/>
    <n v="0.38"/>
    <x v="0"/>
  </r>
  <r>
    <x v="1"/>
    <x v="0"/>
    <s v="Pedals"/>
    <n v="13496"/>
    <n v="0.36"/>
    <x v="0"/>
  </r>
  <r>
    <x v="2"/>
    <x v="1"/>
    <s v="Gloves"/>
    <n v="29772"/>
    <n v="0.65"/>
    <x v="0"/>
  </r>
  <r>
    <x v="2"/>
    <x v="0"/>
    <s v="Pedals"/>
    <n v="30312"/>
    <n v="0.17"/>
    <x v="0"/>
  </r>
  <r>
    <x v="0"/>
    <x v="0"/>
    <s v="Pedals"/>
    <n v="35934"/>
    <n v="0.38"/>
    <x v="0"/>
  </r>
  <r>
    <x v="0"/>
    <x v="1"/>
    <s v="Gloves"/>
    <n v="27798"/>
    <n v="0.88"/>
    <x v="0"/>
  </r>
  <r>
    <x v="2"/>
    <x v="0"/>
    <s v="Saddles"/>
    <n v="16314"/>
    <n v="0.38"/>
    <x v="0"/>
  </r>
  <r>
    <x v="2"/>
    <x v="2"/>
    <s v="Cargo Bike"/>
    <n v="11207"/>
    <n v="0.46"/>
    <x v="0"/>
  </r>
  <r>
    <x v="1"/>
    <x v="1"/>
    <s v="Gloves"/>
    <n v="18668"/>
    <n v="0.5"/>
    <x v="0"/>
  </r>
  <r>
    <x v="2"/>
    <x v="3"/>
    <s v="Tires and Tubes"/>
    <n v="9458"/>
    <n v="0.85"/>
    <x v="0"/>
  </r>
  <r>
    <x v="0"/>
    <x v="1"/>
    <s v="Vests"/>
    <n v="19339"/>
    <n v="0.35"/>
    <x v="0"/>
  </r>
  <r>
    <x v="1"/>
    <x v="3"/>
    <s v="Bike Racks"/>
    <n v="11773"/>
    <n v="0.05"/>
    <x v="0"/>
  </r>
  <r>
    <x v="1"/>
    <x v="0"/>
    <s v="Saddles"/>
    <n v="11400"/>
    <n v="0.49"/>
    <x v="0"/>
  </r>
  <r>
    <x v="1"/>
    <x v="0"/>
    <s v="Brakes"/>
    <n v="49204"/>
    <n v="0.34"/>
    <x v="0"/>
  </r>
  <r>
    <x v="1"/>
    <x v="0"/>
    <s v="Wheels"/>
    <n v="28745"/>
    <n v="0.66"/>
    <x v="0"/>
  </r>
  <r>
    <x v="1"/>
    <x v="2"/>
    <s v="Touring Bikes"/>
    <n v="303"/>
    <n v="0.22"/>
    <x v="0"/>
  </r>
  <r>
    <x v="2"/>
    <x v="1"/>
    <s v="Jerseys"/>
    <n v="22860"/>
    <n v="0.48"/>
    <x v="0"/>
  </r>
  <r>
    <x v="1"/>
    <x v="2"/>
    <s v="Cargo Bike"/>
    <n v="22420"/>
    <n v="0.48"/>
    <x v="0"/>
  </r>
  <r>
    <x v="0"/>
    <x v="1"/>
    <s v="Shorts"/>
    <n v="60941"/>
    <n v="1"/>
    <x v="0"/>
  </r>
  <r>
    <x v="1"/>
    <x v="1"/>
    <s v="Bib-Shorts"/>
    <n v="35148"/>
    <n v="0.28000000000000003"/>
    <x v="0"/>
  </r>
  <r>
    <x v="1"/>
    <x v="3"/>
    <s v="Lights"/>
    <n v="57131"/>
    <n v="0.9"/>
    <x v="0"/>
  </r>
  <r>
    <x v="2"/>
    <x v="1"/>
    <s v="Vests"/>
    <n v="58953"/>
    <n v="0.25"/>
    <x v="0"/>
  </r>
  <r>
    <x v="2"/>
    <x v="1"/>
    <s v="Tights"/>
    <n v="7159"/>
    <n v="0.99"/>
    <x v="0"/>
  </r>
  <r>
    <x v="0"/>
    <x v="0"/>
    <s v="Saddles"/>
    <n v="43016"/>
    <n v="0.42"/>
    <x v="0"/>
  </r>
  <r>
    <x v="1"/>
    <x v="1"/>
    <s v="Caps"/>
    <n v="57676"/>
    <n v="0.5"/>
    <x v="0"/>
  </r>
  <r>
    <x v="0"/>
    <x v="2"/>
    <s v="Touring Bikes"/>
    <n v="21653"/>
    <n v="0.22"/>
    <x v="0"/>
  </r>
  <r>
    <x v="1"/>
    <x v="0"/>
    <s v="Chains"/>
    <n v="15398"/>
    <n v="0.92"/>
    <x v="0"/>
  </r>
  <r>
    <x v="0"/>
    <x v="0"/>
    <s v="Chains"/>
    <n v="14530"/>
    <n v="0.75"/>
    <x v="1"/>
  </r>
  <r>
    <x v="1"/>
    <x v="1"/>
    <s v="Socks"/>
    <n v="38336"/>
    <n v="0.22"/>
    <x v="1"/>
  </r>
  <r>
    <x v="0"/>
    <x v="1"/>
    <s v="Bib-Shorts"/>
    <n v="31344"/>
    <n v="0.22"/>
    <x v="1"/>
  </r>
  <r>
    <x v="1"/>
    <x v="1"/>
    <s v="Shorts"/>
    <n v="41084"/>
    <n v="0.56000000000000005"/>
    <x v="1"/>
  </r>
  <r>
    <x v="0"/>
    <x v="1"/>
    <s v="Tights"/>
    <n v="40010"/>
    <n v="1"/>
    <x v="1"/>
  </r>
  <r>
    <x v="1"/>
    <x v="0"/>
    <s v="Handlebars"/>
    <n v="41392"/>
    <n v="0.35"/>
    <x v="1"/>
  </r>
  <r>
    <x v="2"/>
    <x v="1"/>
    <s v="Socks"/>
    <n v="35569"/>
    <n v="0.28000000000000003"/>
    <x v="1"/>
  </r>
  <r>
    <x v="2"/>
    <x v="0"/>
    <s v="Brakes"/>
    <n v="60618"/>
    <n v="0.36"/>
    <x v="1"/>
  </r>
  <r>
    <x v="2"/>
    <x v="2"/>
    <s v="Mountain Bikes"/>
    <n v="28047"/>
    <n v="0.4"/>
    <x v="1"/>
  </r>
  <r>
    <x v="0"/>
    <x v="0"/>
    <s v="Brakes"/>
    <n v="48125"/>
    <n v="0.38"/>
    <x v="1"/>
  </r>
  <r>
    <x v="2"/>
    <x v="3"/>
    <s v="Helmets"/>
    <n v="50230"/>
    <n v="0.9"/>
    <x v="1"/>
  </r>
  <r>
    <x v="2"/>
    <x v="3"/>
    <s v="Lights"/>
    <n v="37438"/>
    <n v="0.9"/>
    <x v="1"/>
  </r>
  <r>
    <x v="2"/>
    <x v="3"/>
    <s v="Locks"/>
    <n v="2752"/>
    <n v="0.9"/>
    <x v="1"/>
  </r>
  <r>
    <x v="2"/>
    <x v="0"/>
    <s v="Bottom Brackets"/>
    <n v="57689"/>
    <n v="0.23"/>
    <x v="1"/>
  </r>
  <r>
    <x v="1"/>
    <x v="1"/>
    <s v="Jerseys"/>
    <n v="51884"/>
    <n v="0.05"/>
    <x v="1"/>
  </r>
  <r>
    <x v="0"/>
    <x v="0"/>
    <s v="Bottom Brackets"/>
    <n v="35789"/>
    <n v="0.27"/>
    <x v="1"/>
  </r>
  <r>
    <x v="1"/>
    <x v="2"/>
    <s v="Road Bikes"/>
    <n v="32870"/>
    <n v="0.5"/>
    <x v="1"/>
  </r>
  <r>
    <x v="0"/>
    <x v="1"/>
    <s v="Jerseys"/>
    <n v="62310"/>
    <n v="0.4"/>
    <x v="1"/>
  </r>
  <r>
    <x v="0"/>
    <x v="3"/>
    <s v="Tires and Tubes"/>
    <n v="58595"/>
    <n v="0.9"/>
    <x v="1"/>
  </r>
  <r>
    <x v="0"/>
    <x v="2"/>
    <s v="Cargo Bike"/>
    <n v="59196"/>
    <n v="0.6"/>
    <x v="1"/>
  </r>
  <r>
    <x v="0"/>
    <x v="2"/>
    <s v="Mountain Bikes"/>
    <n v="38562"/>
    <n v="0.46"/>
    <x v="1"/>
  </r>
  <r>
    <x v="0"/>
    <x v="3"/>
    <s v="Bike Racks"/>
    <n v="24171"/>
    <n v="0.92"/>
    <x v="1"/>
  </r>
  <r>
    <x v="0"/>
    <x v="1"/>
    <s v="Caps"/>
    <n v="32277"/>
    <n v="0.15"/>
    <x v="1"/>
  </r>
  <r>
    <x v="1"/>
    <x v="2"/>
    <s v="Mountain Bikes"/>
    <n v="30418"/>
    <n v="0.35"/>
    <x v="1"/>
  </r>
  <r>
    <x v="0"/>
    <x v="3"/>
    <s v="Pumps"/>
    <n v="54065"/>
    <n v="0.95"/>
    <x v="1"/>
  </r>
  <r>
    <x v="2"/>
    <x v="3"/>
    <s v="Pumps"/>
    <n v="39837"/>
    <n v="0.8"/>
    <x v="1"/>
  </r>
  <r>
    <x v="2"/>
    <x v="3"/>
    <s v="Bike Racks"/>
    <n v="17721"/>
    <n v="0.9"/>
    <x v="1"/>
  </r>
  <r>
    <x v="0"/>
    <x v="3"/>
    <s v="Helmets"/>
    <n v="53293"/>
    <n v="0.95"/>
    <x v="1"/>
  </r>
  <r>
    <x v="1"/>
    <x v="3"/>
    <s v="Pumps"/>
    <n v="62498"/>
    <n v="0.1"/>
    <x v="1"/>
  </r>
  <r>
    <x v="1"/>
    <x v="1"/>
    <s v="Tights"/>
    <n v="12158"/>
    <n v="0.3"/>
    <x v="1"/>
  </r>
  <r>
    <x v="0"/>
    <x v="2"/>
    <s v="Road Bikes"/>
    <n v="621"/>
    <n v="0.65"/>
    <x v="1"/>
  </r>
  <r>
    <x v="0"/>
    <x v="3"/>
    <s v="Lights"/>
    <n v="51779"/>
    <n v="0.9"/>
    <x v="1"/>
  </r>
  <r>
    <x v="1"/>
    <x v="3"/>
    <s v="Helmets"/>
    <n v="46291"/>
    <n v="0.99"/>
    <x v="1"/>
  </r>
  <r>
    <x v="2"/>
    <x v="1"/>
    <s v="Bib-Shorts"/>
    <n v="16684"/>
    <n v="0.36"/>
    <x v="1"/>
  </r>
  <r>
    <x v="1"/>
    <x v="3"/>
    <s v="Tires and Tubes"/>
    <n v="10737"/>
    <n v="0.9"/>
    <x v="1"/>
  </r>
  <r>
    <x v="0"/>
    <x v="3"/>
    <s v="Locks"/>
    <n v="1660"/>
    <n v="1"/>
    <x v="1"/>
  </r>
  <r>
    <x v="2"/>
    <x v="2"/>
    <s v="Road Bikes"/>
    <n v="8500"/>
    <n v="0.46"/>
    <x v="1"/>
  </r>
  <r>
    <x v="2"/>
    <x v="0"/>
    <s v="Wheels"/>
    <n v="59934"/>
    <n v="0.75"/>
    <x v="1"/>
  </r>
  <r>
    <x v="2"/>
    <x v="2"/>
    <s v="Touring Bikes"/>
    <n v="2089"/>
    <n v="0.15"/>
    <x v="1"/>
  </r>
  <r>
    <x v="0"/>
    <x v="1"/>
    <s v="Socks"/>
    <n v="50379"/>
    <n v="0.48"/>
    <x v="1"/>
  </r>
  <r>
    <x v="2"/>
    <x v="1"/>
    <s v="Shorts"/>
    <n v="2361"/>
    <n v="0.66"/>
    <x v="1"/>
  </r>
  <r>
    <x v="1"/>
    <x v="3"/>
    <s v="Locks"/>
    <n v="27922"/>
    <n v="0.85"/>
    <x v="1"/>
  </r>
  <r>
    <x v="1"/>
    <x v="0"/>
    <s v="Bottom Brackets"/>
    <n v="3805"/>
    <n v="0.35"/>
    <x v="1"/>
  </r>
  <r>
    <x v="0"/>
    <x v="0"/>
    <s v="Wheels"/>
    <n v="7269"/>
    <n v="0.96"/>
    <x v="1"/>
  </r>
  <r>
    <x v="2"/>
    <x v="0"/>
    <s v="Chains"/>
    <n v="49236"/>
    <n v="0.7"/>
    <x v="1"/>
  </r>
  <r>
    <x v="2"/>
    <x v="1"/>
    <s v="Caps"/>
    <n v="9319"/>
    <n v="0.2"/>
    <x v="1"/>
  </r>
  <r>
    <x v="1"/>
    <x v="1"/>
    <s v="Vests"/>
    <n v="52026"/>
    <n v="0.36"/>
    <x v="1"/>
  </r>
  <r>
    <x v="0"/>
    <x v="0"/>
    <s v="Handlebars"/>
    <n v="2804"/>
    <n v="0.35"/>
    <x v="1"/>
  </r>
  <r>
    <x v="2"/>
    <x v="0"/>
    <s v="Handlebars"/>
    <n v="58546"/>
    <n v="0.38"/>
    <x v="1"/>
  </r>
  <r>
    <x v="1"/>
    <x v="0"/>
    <s v="Pedals"/>
    <n v="29916"/>
    <n v="0.36"/>
    <x v="1"/>
  </r>
  <r>
    <x v="2"/>
    <x v="1"/>
    <s v="Gloves"/>
    <n v="18997"/>
    <n v="0.65"/>
    <x v="1"/>
  </r>
  <r>
    <x v="2"/>
    <x v="0"/>
    <s v="Pedals"/>
    <n v="7510"/>
    <n v="0.17"/>
    <x v="1"/>
  </r>
  <r>
    <x v="0"/>
    <x v="0"/>
    <s v="Pedals"/>
    <n v="6149"/>
    <n v="0.38"/>
    <x v="1"/>
  </r>
  <r>
    <x v="0"/>
    <x v="1"/>
    <s v="Gloves"/>
    <n v="578"/>
    <n v="0.88"/>
    <x v="1"/>
  </r>
  <r>
    <x v="2"/>
    <x v="0"/>
    <s v="Saddles"/>
    <n v="2984"/>
    <n v="0.38"/>
    <x v="1"/>
  </r>
  <r>
    <x v="2"/>
    <x v="2"/>
    <s v="Cargo Bike"/>
    <n v="44460"/>
    <n v="0.46"/>
    <x v="1"/>
  </r>
  <r>
    <x v="1"/>
    <x v="1"/>
    <s v="Gloves"/>
    <n v="15181"/>
    <n v="0.5"/>
    <x v="1"/>
  </r>
  <r>
    <x v="2"/>
    <x v="3"/>
    <s v="Tires and Tubes"/>
    <n v="7540"/>
    <n v="0.85"/>
    <x v="1"/>
  </r>
  <r>
    <x v="0"/>
    <x v="1"/>
    <s v="Vests"/>
    <n v="9029"/>
    <n v="0.35"/>
    <x v="1"/>
  </r>
  <r>
    <x v="1"/>
    <x v="3"/>
    <s v="Bike Racks"/>
    <n v="25961"/>
    <n v="0.05"/>
    <x v="1"/>
  </r>
  <r>
    <x v="1"/>
    <x v="0"/>
    <s v="Saddles"/>
    <n v="22697"/>
    <n v="0.49"/>
    <x v="1"/>
  </r>
  <r>
    <x v="1"/>
    <x v="0"/>
    <s v="Brakes"/>
    <n v="38294"/>
    <n v="0.34"/>
    <x v="1"/>
  </r>
  <r>
    <x v="1"/>
    <x v="0"/>
    <s v="Wheels"/>
    <n v="45944"/>
    <n v="0.66"/>
    <x v="1"/>
  </r>
  <r>
    <x v="1"/>
    <x v="2"/>
    <s v="Touring Bikes"/>
    <n v="36413"/>
    <n v="0.22"/>
    <x v="1"/>
  </r>
  <r>
    <x v="2"/>
    <x v="1"/>
    <s v="Jerseys"/>
    <n v="53744"/>
    <n v="0.48"/>
    <x v="1"/>
  </r>
  <r>
    <x v="1"/>
    <x v="2"/>
    <s v="Cargo Bike"/>
    <n v="10217"/>
    <n v="0.48"/>
    <x v="1"/>
  </r>
  <r>
    <x v="0"/>
    <x v="1"/>
    <s v="Shorts"/>
    <n v="62900"/>
    <n v="1"/>
    <x v="1"/>
  </r>
  <r>
    <x v="1"/>
    <x v="1"/>
    <s v="Bib-Shorts"/>
    <n v="17078"/>
    <n v="0.28000000000000003"/>
    <x v="1"/>
  </r>
  <r>
    <x v="1"/>
    <x v="3"/>
    <s v="Lights"/>
    <n v="29432"/>
    <n v="0.9"/>
    <x v="1"/>
  </r>
  <r>
    <x v="2"/>
    <x v="1"/>
    <s v="Vests"/>
    <n v="44757"/>
    <n v="0.25"/>
    <x v="1"/>
  </r>
  <r>
    <x v="2"/>
    <x v="1"/>
    <s v="Tights"/>
    <n v="15047"/>
    <n v="0.99"/>
    <x v="1"/>
  </r>
  <r>
    <x v="0"/>
    <x v="0"/>
    <s v="Saddles"/>
    <n v="53491"/>
    <n v="0.42"/>
    <x v="1"/>
  </r>
  <r>
    <x v="1"/>
    <x v="1"/>
    <s v="Caps"/>
    <n v="33578"/>
    <n v="0.5"/>
    <x v="1"/>
  </r>
  <r>
    <x v="0"/>
    <x v="2"/>
    <s v="Touring Bikes"/>
    <n v="39084"/>
    <n v="0.22"/>
    <x v="1"/>
  </r>
  <r>
    <x v="1"/>
    <x v="0"/>
    <s v="Chains"/>
    <n v="13497"/>
    <n v="0.92"/>
    <x v="1"/>
  </r>
  <r>
    <x v="0"/>
    <x v="0"/>
    <s v="Chains"/>
    <n v="59227"/>
    <n v="0.75"/>
    <x v="2"/>
  </r>
  <r>
    <x v="1"/>
    <x v="1"/>
    <s v="Socks"/>
    <n v="438"/>
    <n v="0.22"/>
    <x v="2"/>
  </r>
  <r>
    <x v="0"/>
    <x v="1"/>
    <s v="Bib-Shorts"/>
    <n v="10693"/>
    <n v="0.22"/>
    <x v="2"/>
  </r>
  <r>
    <x v="1"/>
    <x v="1"/>
    <s v="Shorts"/>
    <n v="20997"/>
    <n v="0.56000000000000005"/>
    <x v="2"/>
  </r>
  <r>
    <x v="0"/>
    <x v="1"/>
    <s v="Tights"/>
    <n v="15999"/>
    <n v="1"/>
    <x v="2"/>
  </r>
  <r>
    <x v="1"/>
    <x v="0"/>
    <s v="Handlebars"/>
    <n v="2514"/>
    <n v="0.35"/>
    <x v="2"/>
  </r>
  <r>
    <x v="2"/>
    <x v="1"/>
    <s v="Socks"/>
    <n v="2493"/>
    <n v="0.28000000000000003"/>
    <x v="2"/>
  </r>
  <r>
    <x v="2"/>
    <x v="0"/>
    <s v="Brakes"/>
    <n v="34461"/>
    <n v="0.36"/>
    <x v="2"/>
  </r>
  <r>
    <x v="2"/>
    <x v="2"/>
    <s v="Mountain Bikes"/>
    <n v="46521"/>
    <n v="0.4"/>
    <x v="2"/>
  </r>
  <r>
    <x v="0"/>
    <x v="0"/>
    <s v="Brakes"/>
    <n v="7188"/>
    <n v="0.38"/>
    <x v="2"/>
  </r>
  <r>
    <x v="2"/>
    <x v="3"/>
    <s v="Helmets"/>
    <n v="36329"/>
    <n v="0.9"/>
    <x v="2"/>
  </r>
  <r>
    <x v="2"/>
    <x v="3"/>
    <s v="Lights"/>
    <n v="29158"/>
    <n v="0.9"/>
    <x v="2"/>
  </r>
  <r>
    <x v="2"/>
    <x v="3"/>
    <s v="Locks"/>
    <n v="47740"/>
    <n v="0.9"/>
    <x v="2"/>
  </r>
  <r>
    <x v="2"/>
    <x v="0"/>
    <s v="Bottom Brackets"/>
    <n v="20040"/>
    <n v="0.23"/>
    <x v="2"/>
  </r>
  <r>
    <x v="1"/>
    <x v="1"/>
    <s v="Jerseys"/>
    <n v="3343"/>
    <n v="0.05"/>
    <x v="2"/>
  </r>
  <r>
    <x v="0"/>
    <x v="0"/>
    <s v="Bottom Brackets"/>
    <n v="52140"/>
    <n v="0.27"/>
    <x v="2"/>
  </r>
  <r>
    <x v="1"/>
    <x v="2"/>
    <s v="Road Bikes"/>
    <n v="37845"/>
    <n v="0.5"/>
    <x v="2"/>
  </r>
  <r>
    <x v="0"/>
    <x v="1"/>
    <s v="Jerseys"/>
    <n v="45058"/>
    <n v="0.4"/>
    <x v="2"/>
  </r>
  <r>
    <x v="0"/>
    <x v="3"/>
    <s v="Tires and Tubes"/>
    <n v="60191"/>
    <n v="0.9"/>
    <x v="2"/>
  </r>
  <r>
    <x v="0"/>
    <x v="2"/>
    <s v="Cargo Bike"/>
    <n v="9634"/>
    <n v="0.6"/>
    <x v="2"/>
  </r>
  <r>
    <x v="0"/>
    <x v="2"/>
    <s v="Mountain Bikes"/>
    <n v="35337"/>
    <n v="0.46"/>
    <x v="2"/>
  </r>
  <r>
    <x v="0"/>
    <x v="3"/>
    <s v="Bike Racks"/>
    <n v="57705"/>
    <n v="0.92"/>
    <x v="2"/>
  </r>
  <r>
    <x v="0"/>
    <x v="1"/>
    <s v="Caps"/>
    <n v="56789"/>
    <n v="0.15"/>
    <x v="2"/>
  </r>
  <r>
    <x v="1"/>
    <x v="2"/>
    <s v="Mountain Bikes"/>
    <n v="45655"/>
    <n v="0.35"/>
    <x v="2"/>
  </r>
  <r>
    <x v="0"/>
    <x v="3"/>
    <s v="Pumps"/>
    <n v="41086"/>
    <n v="0.95"/>
    <x v="2"/>
  </r>
  <r>
    <x v="2"/>
    <x v="3"/>
    <s v="Pumps"/>
    <n v="58476"/>
    <n v="0.8"/>
    <x v="2"/>
  </r>
  <r>
    <x v="2"/>
    <x v="3"/>
    <s v="Bike Racks"/>
    <n v="61858"/>
    <n v="0.9"/>
    <x v="2"/>
  </r>
  <r>
    <x v="0"/>
    <x v="3"/>
    <s v="Helmets"/>
    <n v="24012"/>
    <n v="0.95"/>
    <x v="2"/>
  </r>
  <r>
    <x v="1"/>
    <x v="3"/>
    <s v="Pumps"/>
    <n v="23357"/>
    <n v="0.1"/>
    <x v="2"/>
  </r>
  <r>
    <x v="1"/>
    <x v="1"/>
    <s v="Tights"/>
    <n v="9374"/>
    <n v="0.3"/>
    <x v="2"/>
  </r>
  <r>
    <x v="0"/>
    <x v="2"/>
    <s v="Road Bikes"/>
    <n v="15143"/>
    <n v="0.65"/>
    <x v="2"/>
  </r>
  <r>
    <x v="0"/>
    <x v="3"/>
    <s v="Lights"/>
    <n v="5968"/>
    <n v="0.9"/>
    <x v="2"/>
  </r>
  <r>
    <x v="1"/>
    <x v="3"/>
    <s v="Helmets"/>
    <n v="29996"/>
    <n v="0.99"/>
    <x v="2"/>
  </r>
  <r>
    <x v="2"/>
    <x v="1"/>
    <s v="Bib-Shorts"/>
    <n v="53557"/>
    <n v="0.36"/>
    <x v="2"/>
  </r>
  <r>
    <x v="1"/>
    <x v="3"/>
    <s v="Tires and Tubes"/>
    <n v="9695"/>
    <n v="0.9"/>
    <x v="2"/>
  </r>
  <r>
    <x v="0"/>
    <x v="3"/>
    <s v="Locks"/>
    <n v="18821"/>
    <n v="1"/>
    <x v="2"/>
  </r>
  <r>
    <x v="2"/>
    <x v="2"/>
    <s v="Road Bikes"/>
    <n v="6677"/>
    <n v="0.46"/>
    <x v="2"/>
  </r>
  <r>
    <x v="2"/>
    <x v="0"/>
    <s v="Wheels"/>
    <n v="30294"/>
    <n v="0.75"/>
    <x v="2"/>
  </r>
  <r>
    <x v="2"/>
    <x v="2"/>
    <s v="Touring Bikes"/>
    <n v="321"/>
    <n v="0.15"/>
    <x v="2"/>
  </r>
  <r>
    <x v="0"/>
    <x v="1"/>
    <s v="Socks"/>
    <n v="35322"/>
    <n v="0.48"/>
    <x v="2"/>
  </r>
  <r>
    <x v="2"/>
    <x v="1"/>
    <s v="Shorts"/>
    <n v="21589"/>
    <n v="0.66"/>
    <x v="2"/>
  </r>
  <r>
    <x v="1"/>
    <x v="3"/>
    <s v="Locks"/>
    <n v="1468"/>
    <n v="0.85"/>
    <x v="2"/>
  </r>
  <r>
    <x v="1"/>
    <x v="0"/>
    <s v="Bottom Brackets"/>
    <n v="19313"/>
    <n v="0.35"/>
    <x v="2"/>
  </r>
  <r>
    <x v="0"/>
    <x v="0"/>
    <s v="Wheels"/>
    <n v="38000"/>
    <n v="0.96"/>
    <x v="2"/>
  </r>
  <r>
    <x v="2"/>
    <x v="0"/>
    <s v="Chains"/>
    <n v="520"/>
    <n v="0.7"/>
    <x v="2"/>
  </r>
  <r>
    <x v="2"/>
    <x v="1"/>
    <s v="Caps"/>
    <n v="43466"/>
    <n v="0.2"/>
    <x v="2"/>
  </r>
  <r>
    <x v="1"/>
    <x v="1"/>
    <s v="Vests"/>
    <n v="34234"/>
    <n v="0.36"/>
    <x v="2"/>
  </r>
  <r>
    <x v="0"/>
    <x v="0"/>
    <s v="Handlebars"/>
    <n v="29625"/>
    <n v="0.35"/>
    <x v="2"/>
  </r>
  <r>
    <x v="2"/>
    <x v="0"/>
    <s v="Handlebars"/>
    <n v="4510"/>
    <n v="0.38"/>
    <x v="2"/>
  </r>
  <r>
    <x v="1"/>
    <x v="0"/>
    <s v="Pedals"/>
    <n v="16448"/>
    <n v="0.36"/>
    <x v="2"/>
  </r>
  <r>
    <x v="2"/>
    <x v="1"/>
    <s v="Gloves"/>
    <n v="35249"/>
    <n v="0.65"/>
    <x v="2"/>
  </r>
  <r>
    <x v="2"/>
    <x v="0"/>
    <s v="Pedals"/>
    <n v="13046"/>
    <n v="0.17"/>
    <x v="2"/>
  </r>
  <r>
    <x v="0"/>
    <x v="0"/>
    <s v="Pedals"/>
    <n v="50460"/>
    <n v="0.38"/>
    <x v="2"/>
  </r>
  <r>
    <x v="0"/>
    <x v="1"/>
    <s v="Gloves"/>
    <n v="8863"/>
    <n v="0.88"/>
    <x v="2"/>
  </r>
  <r>
    <x v="2"/>
    <x v="0"/>
    <s v="Saddles"/>
    <n v="10585"/>
    <n v="0.38"/>
    <x v="2"/>
  </r>
  <r>
    <x v="2"/>
    <x v="2"/>
    <s v="Cargo Bike"/>
    <n v="565"/>
    <n v="0.46"/>
    <x v="2"/>
  </r>
  <r>
    <x v="1"/>
    <x v="1"/>
    <s v="Gloves"/>
    <n v="16780"/>
    <n v="0.5"/>
    <x v="2"/>
  </r>
  <r>
    <x v="2"/>
    <x v="3"/>
    <s v="Tires and Tubes"/>
    <n v="24481"/>
    <n v="0.85"/>
    <x v="2"/>
  </r>
  <r>
    <x v="0"/>
    <x v="1"/>
    <s v="Vests"/>
    <n v="34502"/>
    <n v="0.35"/>
    <x v="2"/>
  </r>
  <r>
    <x v="1"/>
    <x v="3"/>
    <s v="Bike Racks"/>
    <n v="26356"/>
    <n v="0.05"/>
    <x v="2"/>
  </r>
  <r>
    <x v="1"/>
    <x v="0"/>
    <s v="Saddles"/>
    <n v="3050"/>
    <n v="0.49"/>
    <x v="2"/>
  </r>
  <r>
    <x v="1"/>
    <x v="0"/>
    <s v="Brakes"/>
    <n v="46229"/>
    <n v="0.34"/>
    <x v="2"/>
  </r>
  <r>
    <x v="1"/>
    <x v="0"/>
    <s v="Wheels"/>
    <n v="4576"/>
    <n v="0.66"/>
    <x v="2"/>
  </r>
  <r>
    <x v="1"/>
    <x v="2"/>
    <s v="Touring Bikes"/>
    <n v="34180"/>
    <n v="0.22"/>
    <x v="2"/>
  </r>
  <r>
    <x v="2"/>
    <x v="1"/>
    <s v="Jerseys"/>
    <n v="45378"/>
    <n v="0.48"/>
    <x v="2"/>
  </r>
  <r>
    <x v="1"/>
    <x v="2"/>
    <s v="Cargo Bike"/>
    <n v="6218"/>
    <n v="0.48"/>
    <x v="2"/>
  </r>
  <r>
    <x v="0"/>
    <x v="1"/>
    <s v="Shorts"/>
    <n v="28040"/>
    <n v="1"/>
    <x v="2"/>
  </r>
  <r>
    <x v="1"/>
    <x v="1"/>
    <s v="Bib-Shorts"/>
    <n v="47659"/>
    <n v="0.28000000000000003"/>
    <x v="2"/>
  </r>
  <r>
    <x v="1"/>
    <x v="3"/>
    <s v="Lights"/>
    <n v="9256"/>
    <n v="0.9"/>
    <x v="2"/>
  </r>
  <r>
    <x v="2"/>
    <x v="1"/>
    <s v="Vests"/>
    <n v="1111"/>
    <n v="0.25"/>
    <x v="2"/>
  </r>
  <r>
    <x v="2"/>
    <x v="1"/>
    <s v="Tights"/>
    <n v="882"/>
    <n v="0.99"/>
    <x v="2"/>
  </r>
  <r>
    <x v="0"/>
    <x v="0"/>
    <s v="Saddles"/>
    <n v="62660"/>
    <n v="0.42"/>
    <x v="2"/>
  </r>
  <r>
    <x v="1"/>
    <x v="1"/>
    <s v="Caps"/>
    <n v="41325"/>
    <n v="0.5"/>
    <x v="2"/>
  </r>
  <r>
    <x v="0"/>
    <x v="2"/>
    <s v="Touring Bikes"/>
    <n v="33250"/>
    <n v="0.22"/>
    <x v="2"/>
  </r>
  <r>
    <x v="1"/>
    <x v="0"/>
    <s v="Chains"/>
    <n v="13616"/>
    <n v="0.92"/>
    <x v="2"/>
  </r>
  <r>
    <x v="0"/>
    <x v="0"/>
    <s v="Chains"/>
    <n v="41987"/>
    <n v="0.75"/>
    <x v="3"/>
  </r>
  <r>
    <x v="1"/>
    <x v="1"/>
    <s v="Socks"/>
    <n v="56768"/>
    <n v="0.22"/>
    <x v="3"/>
  </r>
  <r>
    <x v="0"/>
    <x v="1"/>
    <s v="Bib-Shorts"/>
    <n v="33226"/>
    <n v="0.22"/>
    <x v="3"/>
  </r>
  <r>
    <x v="1"/>
    <x v="1"/>
    <s v="Shorts"/>
    <n v="48163"/>
    <n v="0.56000000000000005"/>
    <x v="3"/>
  </r>
  <r>
    <x v="0"/>
    <x v="1"/>
    <s v="Tights"/>
    <n v="3517"/>
    <n v="1"/>
    <x v="3"/>
  </r>
  <r>
    <x v="1"/>
    <x v="0"/>
    <s v="Handlebars"/>
    <n v="28239"/>
    <n v="0.35"/>
    <x v="3"/>
  </r>
  <r>
    <x v="2"/>
    <x v="1"/>
    <s v="Socks"/>
    <n v="41140"/>
    <n v="0.28000000000000003"/>
    <x v="3"/>
  </r>
  <r>
    <x v="2"/>
    <x v="0"/>
    <s v="Brakes"/>
    <n v="34885"/>
    <n v="0.36"/>
    <x v="3"/>
  </r>
  <r>
    <x v="2"/>
    <x v="2"/>
    <s v="Mountain Bikes"/>
    <n v="50853"/>
    <n v="0.4"/>
    <x v="3"/>
  </r>
  <r>
    <x v="0"/>
    <x v="0"/>
    <s v="Brakes"/>
    <n v="54412"/>
    <n v="0.38"/>
    <x v="3"/>
  </r>
  <r>
    <x v="2"/>
    <x v="3"/>
    <s v="Helmets"/>
    <n v="22527"/>
    <n v="0.9"/>
    <x v="3"/>
  </r>
  <r>
    <x v="2"/>
    <x v="3"/>
    <s v="Lights"/>
    <n v="41578"/>
    <n v="0.9"/>
    <x v="3"/>
  </r>
  <r>
    <x v="2"/>
    <x v="3"/>
    <s v="Locks"/>
    <n v="19615"/>
    <n v="0.9"/>
    <x v="3"/>
  </r>
  <r>
    <x v="2"/>
    <x v="0"/>
    <s v="Bottom Brackets"/>
    <n v="52777"/>
    <n v="0.23"/>
    <x v="3"/>
  </r>
  <r>
    <x v="1"/>
    <x v="1"/>
    <s v="Jerseys"/>
    <n v="29604"/>
    <n v="0.05"/>
    <x v="3"/>
  </r>
  <r>
    <x v="0"/>
    <x v="0"/>
    <s v="Bottom Brackets"/>
    <n v="60744"/>
    <n v="0.27"/>
    <x v="3"/>
  </r>
  <r>
    <x v="1"/>
    <x v="2"/>
    <s v="Road Bikes"/>
    <n v="16329"/>
    <n v="0.5"/>
    <x v="3"/>
  </r>
  <r>
    <x v="0"/>
    <x v="1"/>
    <s v="Jerseys"/>
    <n v="23884"/>
    <n v="0.4"/>
    <x v="3"/>
  </r>
  <r>
    <x v="0"/>
    <x v="3"/>
    <s v="Tires and Tubes"/>
    <n v="30289"/>
    <n v="0.9"/>
    <x v="3"/>
  </r>
  <r>
    <x v="0"/>
    <x v="2"/>
    <s v="Cargo Bike"/>
    <n v="49523"/>
    <n v="0.6"/>
    <x v="3"/>
  </r>
  <r>
    <x v="0"/>
    <x v="2"/>
    <s v="Mountain Bikes"/>
    <n v="61005"/>
    <n v="0.46"/>
    <x v="3"/>
  </r>
  <r>
    <x v="0"/>
    <x v="3"/>
    <s v="Bike Racks"/>
    <n v="14135"/>
    <n v="0.92"/>
    <x v="3"/>
  </r>
  <r>
    <x v="0"/>
    <x v="1"/>
    <s v="Caps"/>
    <n v="10006"/>
    <n v="0.15"/>
    <x v="3"/>
  </r>
  <r>
    <x v="1"/>
    <x v="2"/>
    <s v="Mountain Bikes"/>
    <n v="24884"/>
    <n v="0.35"/>
    <x v="3"/>
  </r>
  <r>
    <x v="0"/>
    <x v="3"/>
    <s v="Pumps"/>
    <n v="35199"/>
    <n v="0.95"/>
    <x v="3"/>
  </r>
  <r>
    <x v="2"/>
    <x v="3"/>
    <s v="Pumps"/>
    <n v="55202"/>
    <n v="0.8"/>
    <x v="3"/>
  </r>
  <r>
    <x v="2"/>
    <x v="3"/>
    <s v="Bike Racks"/>
    <n v="61314"/>
    <n v="0.9"/>
    <x v="3"/>
  </r>
  <r>
    <x v="0"/>
    <x v="3"/>
    <s v="Helmets"/>
    <n v="39922"/>
    <n v="0.95"/>
    <x v="3"/>
  </r>
  <r>
    <x v="1"/>
    <x v="3"/>
    <s v="Pumps"/>
    <n v="54089"/>
    <n v="0.1"/>
    <x v="3"/>
  </r>
  <r>
    <x v="1"/>
    <x v="1"/>
    <s v="Tights"/>
    <n v="61895"/>
    <n v="0.3"/>
    <x v="3"/>
  </r>
  <r>
    <x v="0"/>
    <x v="2"/>
    <s v="Road Bikes"/>
    <n v="7933"/>
    <n v="0.65"/>
    <x v="3"/>
  </r>
  <r>
    <x v="0"/>
    <x v="3"/>
    <s v="Lights"/>
    <n v="1419"/>
    <n v="0.9"/>
    <x v="3"/>
  </r>
  <r>
    <x v="1"/>
    <x v="3"/>
    <s v="Helmets"/>
    <n v="45658"/>
    <n v="0.99"/>
    <x v="3"/>
  </r>
  <r>
    <x v="2"/>
    <x v="1"/>
    <s v="Bib-Shorts"/>
    <n v="18052"/>
    <n v="0.36"/>
    <x v="3"/>
  </r>
  <r>
    <x v="1"/>
    <x v="3"/>
    <s v="Tires and Tubes"/>
    <n v="53454"/>
    <n v="0.9"/>
    <x v="3"/>
  </r>
  <r>
    <x v="0"/>
    <x v="3"/>
    <s v="Locks"/>
    <n v="2178"/>
    <n v="1"/>
    <x v="3"/>
  </r>
  <r>
    <x v="2"/>
    <x v="2"/>
    <s v="Road Bikes"/>
    <n v="329"/>
    <n v="0.46"/>
    <x v="3"/>
  </r>
  <r>
    <x v="2"/>
    <x v="0"/>
    <s v="Wheels"/>
    <n v="13986"/>
    <n v="0.75"/>
    <x v="3"/>
  </r>
  <r>
    <x v="2"/>
    <x v="2"/>
    <s v="Touring Bikes"/>
    <n v="23943"/>
    <n v="0.15"/>
    <x v="3"/>
  </r>
  <r>
    <x v="0"/>
    <x v="1"/>
    <s v="Socks"/>
    <n v="41669"/>
    <n v="0.48"/>
    <x v="3"/>
  </r>
  <r>
    <x v="2"/>
    <x v="1"/>
    <s v="Shorts"/>
    <n v="16805"/>
    <n v="0.66"/>
    <x v="3"/>
  </r>
  <r>
    <x v="1"/>
    <x v="3"/>
    <s v="Locks"/>
    <n v="56763"/>
    <n v="0.85"/>
    <x v="3"/>
  </r>
  <r>
    <x v="1"/>
    <x v="0"/>
    <s v="Bottom Brackets"/>
    <n v="40470"/>
    <n v="0.35"/>
    <x v="3"/>
  </r>
  <r>
    <x v="0"/>
    <x v="0"/>
    <s v="Wheels"/>
    <n v="30824"/>
    <n v="0.96"/>
    <x v="3"/>
  </r>
  <r>
    <x v="2"/>
    <x v="0"/>
    <s v="Chains"/>
    <n v="8637"/>
    <n v="0.7"/>
    <x v="3"/>
  </r>
  <r>
    <x v="2"/>
    <x v="1"/>
    <s v="Caps"/>
    <n v="6696"/>
    <n v="0.2"/>
    <x v="3"/>
  </r>
  <r>
    <x v="1"/>
    <x v="1"/>
    <s v="Vests"/>
    <n v="49776"/>
    <n v="0.36"/>
    <x v="3"/>
  </r>
  <r>
    <x v="0"/>
    <x v="0"/>
    <s v="Handlebars"/>
    <n v="31730"/>
    <n v="0.35"/>
    <x v="3"/>
  </r>
  <r>
    <x v="2"/>
    <x v="0"/>
    <s v="Handlebars"/>
    <n v="58908"/>
    <n v="0.38"/>
    <x v="3"/>
  </r>
  <r>
    <x v="1"/>
    <x v="0"/>
    <s v="Pedals"/>
    <n v="46821"/>
    <n v="0.36"/>
    <x v="3"/>
  </r>
  <r>
    <x v="2"/>
    <x v="1"/>
    <s v="Gloves"/>
    <n v="16567"/>
    <n v="0.65"/>
    <x v="3"/>
  </r>
  <r>
    <x v="2"/>
    <x v="0"/>
    <s v="Pedals"/>
    <n v="33176"/>
    <n v="0.17"/>
    <x v="3"/>
  </r>
  <r>
    <x v="0"/>
    <x v="0"/>
    <s v="Pedals"/>
    <n v="26336"/>
    <n v="0.38"/>
    <x v="3"/>
  </r>
  <r>
    <x v="0"/>
    <x v="1"/>
    <s v="Gloves"/>
    <n v="44751"/>
    <n v="0.88"/>
    <x v="3"/>
  </r>
  <r>
    <x v="2"/>
    <x v="0"/>
    <s v="Saddles"/>
    <n v="37629"/>
    <n v="0.38"/>
    <x v="3"/>
  </r>
  <r>
    <x v="2"/>
    <x v="2"/>
    <s v="Cargo Bike"/>
    <n v="18549"/>
    <n v="0.46"/>
    <x v="3"/>
  </r>
  <r>
    <x v="1"/>
    <x v="1"/>
    <s v="Gloves"/>
    <n v="4033"/>
    <n v="0.5"/>
    <x v="3"/>
  </r>
  <r>
    <x v="2"/>
    <x v="3"/>
    <s v="Tires and Tubes"/>
    <n v="58334"/>
    <n v="0.85"/>
    <x v="3"/>
  </r>
  <r>
    <x v="0"/>
    <x v="1"/>
    <s v="Vests"/>
    <n v="8797"/>
    <n v="0.35"/>
    <x v="3"/>
  </r>
  <r>
    <x v="1"/>
    <x v="3"/>
    <s v="Bike Racks"/>
    <n v="36844"/>
    <n v="0.05"/>
    <x v="3"/>
  </r>
  <r>
    <x v="1"/>
    <x v="0"/>
    <s v="Saddles"/>
    <n v="10763"/>
    <n v="0.49"/>
    <x v="3"/>
  </r>
  <r>
    <x v="1"/>
    <x v="0"/>
    <s v="Brakes"/>
    <n v="5560"/>
    <n v="0.34"/>
    <x v="3"/>
  </r>
  <r>
    <x v="1"/>
    <x v="0"/>
    <s v="Wheels"/>
    <n v="48087"/>
    <n v="0.66"/>
    <x v="3"/>
  </r>
  <r>
    <x v="1"/>
    <x v="2"/>
    <s v="Touring Bikes"/>
    <n v="3016"/>
    <n v="0.22"/>
    <x v="3"/>
  </r>
  <r>
    <x v="2"/>
    <x v="1"/>
    <s v="Jerseys"/>
    <n v="38214"/>
    <n v="0.48"/>
    <x v="3"/>
  </r>
  <r>
    <x v="1"/>
    <x v="2"/>
    <s v="Cargo Bike"/>
    <n v="59002"/>
    <n v="0.48"/>
    <x v="3"/>
  </r>
  <r>
    <x v="0"/>
    <x v="1"/>
    <s v="Shorts"/>
    <n v="8125"/>
    <n v="1"/>
    <x v="3"/>
  </r>
  <r>
    <x v="1"/>
    <x v="1"/>
    <s v="Bib-Shorts"/>
    <n v="56155"/>
    <n v="0.28000000000000003"/>
    <x v="3"/>
  </r>
  <r>
    <x v="1"/>
    <x v="3"/>
    <s v="Lights"/>
    <n v="43531"/>
    <n v="0.9"/>
    <x v="3"/>
  </r>
  <r>
    <x v="2"/>
    <x v="1"/>
    <s v="Vests"/>
    <n v="18955"/>
    <n v="0.25"/>
    <x v="3"/>
  </r>
  <r>
    <x v="2"/>
    <x v="1"/>
    <s v="Tights"/>
    <n v="14250"/>
    <n v="0.99"/>
    <x v="3"/>
  </r>
  <r>
    <x v="0"/>
    <x v="0"/>
    <s v="Saddles"/>
    <n v="8373"/>
    <n v="0.42"/>
    <x v="3"/>
  </r>
  <r>
    <x v="1"/>
    <x v="1"/>
    <s v="Caps"/>
    <n v="9042"/>
    <n v="0.5"/>
    <x v="3"/>
  </r>
  <r>
    <x v="0"/>
    <x v="2"/>
    <s v="Touring Bikes"/>
    <n v="9889"/>
    <n v="0.22"/>
    <x v="3"/>
  </r>
  <r>
    <x v="1"/>
    <x v="0"/>
    <s v="Chains"/>
    <n v="60674"/>
    <n v="0.92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0">
  <r>
    <x v="0"/>
    <x v="0"/>
    <s v="Socks"/>
    <n v="38336"/>
    <n v="0.22"/>
    <x v="0"/>
  </r>
  <r>
    <x v="0"/>
    <x v="0"/>
    <s v="Shorts"/>
    <n v="41084"/>
    <n v="0.56000000000000005"/>
    <x v="0"/>
  </r>
  <r>
    <x v="0"/>
    <x v="1"/>
    <s v="Handlebars"/>
    <n v="41392"/>
    <n v="0.35"/>
    <x v="0"/>
  </r>
  <r>
    <x v="0"/>
    <x v="0"/>
    <s v="Jerseys"/>
    <n v="51884"/>
    <n v="0.05"/>
    <x v="0"/>
  </r>
  <r>
    <x v="0"/>
    <x v="2"/>
    <s v="Road Bikes"/>
    <n v="32870"/>
    <n v="0.5"/>
    <x v="0"/>
  </r>
  <r>
    <x v="0"/>
    <x v="2"/>
    <s v="Mountain Bikes"/>
    <n v="30418"/>
    <n v="0.35"/>
    <x v="0"/>
  </r>
  <r>
    <x v="0"/>
    <x v="3"/>
    <s v="Pumps"/>
    <n v="62498"/>
    <n v="0.1"/>
    <x v="0"/>
  </r>
  <r>
    <x v="0"/>
    <x v="0"/>
    <s v="Tights"/>
    <n v="12158"/>
    <n v="0.3"/>
    <x v="0"/>
  </r>
  <r>
    <x v="0"/>
    <x v="3"/>
    <s v="Helmets"/>
    <n v="46291"/>
    <n v="0.99"/>
    <x v="0"/>
  </r>
  <r>
    <x v="0"/>
    <x v="3"/>
    <s v="Tires and Tubes"/>
    <n v="10737"/>
    <n v="0.9"/>
    <x v="0"/>
  </r>
  <r>
    <x v="0"/>
    <x v="3"/>
    <s v="Locks"/>
    <n v="27922"/>
    <n v="0.85"/>
    <x v="0"/>
  </r>
  <r>
    <x v="0"/>
    <x v="1"/>
    <s v="Bottom Brackets"/>
    <n v="3805"/>
    <n v="0.35"/>
    <x v="0"/>
  </r>
  <r>
    <x v="0"/>
    <x v="0"/>
    <s v="Vests"/>
    <n v="52026"/>
    <n v="0.36"/>
    <x v="0"/>
  </r>
  <r>
    <x v="0"/>
    <x v="1"/>
    <s v="Pedals"/>
    <n v="29916"/>
    <n v="0.36"/>
    <x v="0"/>
  </r>
  <r>
    <x v="0"/>
    <x v="0"/>
    <s v="Gloves"/>
    <n v="15181"/>
    <n v="0.5"/>
    <x v="0"/>
  </r>
  <r>
    <x v="0"/>
    <x v="3"/>
    <s v="Bike Racks"/>
    <n v="25961"/>
    <n v="0.05"/>
    <x v="0"/>
  </r>
  <r>
    <x v="0"/>
    <x v="1"/>
    <s v="Saddles"/>
    <n v="22697"/>
    <n v="0.49"/>
    <x v="0"/>
  </r>
  <r>
    <x v="0"/>
    <x v="1"/>
    <s v="Brakes"/>
    <n v="38294"/>
    <n v="0.34"/>
    <x v="0"/>
  </r>
  <r>
    <x v="0"/>
    <x v="1"/>
    <s v="Wheels"/>
    <n v="45944"/>
    <n v="0.66"/>
    <x v="0"/>
  </r>
  <r>
    <x v="0"/>
    <x v="2"/>
    <s v="Touring Bikes"/>
    <n v="36413"/>
    <n v="0.22"/>
    <x v="0"/>
  </r>
  <r>
    <x v="0"/>
    <x v="2"/>
    <s v="Cargo Bike"/>
    <n v="10217"/>
    <n v="0.48"/>
    <x v="0"/>
  </r>
  <r>
    <x v="0"/>
    <x v="0"/>
    <s v="Bib-Shorts"/>
    <n v="17078"/>
    <n v="0.28000000000000003"/>
    <x v="0"/>
  </r>
  <r>
    <x v="0"/>
    <x v="3"/>
    <s v="Lights"/>
    <n v="29432"/>
    <n v="0.9"/>
    <x v="0"/>
  </r>
  <r>
    <x v="0"/>
    <x v="0"/>
    <s v="Caps"/>
    <n v="33578"/>
    <n v="0.5"/>
    <x v="0"/>
  </r>
  <r>
    <x v="0"/>
    <x v="1"/>
    <s v="Chains"/>
    <n v="13497"/>
    <n v="0.92"/>
    <x v="0"/>
  </r>
  <r>
    <x v="0"/>
    <x v="0"/>
    <s v="Socks"/>
    <n v="14685"/>
    <n v="0.22"/>
    <x v="1"/>
  </r>
  <r>
    <x v="0"/>
    <x v="0"/>
    <s v="Shorts"/>
    <n v="16249"/>
    <n v="0.56000000000000005"/>
    <x v="1"/>
  </r>
  <r>
    <x v="0"/>
    <x v="1"/>
    <s v="Handlebars"/>
    <n v="8374"/>
    <n v="0.35"/>
    <x v="1"/>
  </r>
  <r>
    <x v="0"/>
    <x v="0"/>
    <s v="Jerseys"/>
    <n v="45265"/>
    <n v="0.05"/>
    <x v="1"/>
  </r>
  <r>
    <x v="0"/>
    <x v="2"/>
    <s v="Road Bikes"/>
    <n v="48524"/>
    <n v="0.5"/>
    <x v="1"/>
  </r>
  <r>
    <x v="0"/>
    <x v="2"/>
    <s v="Mountain Bikes"/>
    <n v="7533"/>
    <n v="0.35"/>
    <x v="1"/>
  </r>
  <r>
    <x v="0"/>
    <x v="3"/>
    <s v="Pumps"/>
    <n v="6007"/>
    <n v="0.1"/>
    <x v="1"/>
  </r>
  <r>
    <x v="0"/>
    <x v="0"/>
    <s v="Tights"/>
    <n v="32697"/>
    <n v="0.3"/>
    <x v="1"/>
  </r>
  <r>
    <x v="0"/>
    <x v="3"/>
    <s v="Helmets"/>
    <n v="41540"/>
    <n v="0.99"/>
    <x v="1"/>
  </r>
  <r>
    <x v="0"/>
    <x v="3"/>
    <s v="Tires and Tubes"/>
    <n v="28779"/>
    <n v="0.9"/>
    <x v="1"/>
  </r>
  <r>
    <x v="0"/>
    <x v="3"/>
    <s v="Locks"/>
    <n v="2312"/>
    <n v="0.85"/>
    <x v="1"/>
  </r>
  <r>
    <x v="0"/>
    <x v="1"/>
    <s v="Bottom Brackets"/>
    <n v="11359"/>
    <n v="0.35"/>
    <x v="1"/>
  </r>
  <r>
    <x v="0"/>
    <x v="0"/>
    <s v="Vests"/>
    <n v="1765"/>
    <n v="0.36"/>
    <x v="1"/>
  </r>
  <r>
    <x v="0"/>
    <x v="1"/>
    <s v="Pedals"/>
    <n v="13496"/>
    <n v="0.36"/>
    <x v="1"/>
  </r>
  <r>
    <x v="0"/>
    <x v="0"/>
    <s v="Gloves"/>
    <n v="18668"/>
    <n v="0.5"/>
    <x v="1"/>
  </r>
  <r>
    <x v="0"/>
    <x v="3"/>
    <s v="Bike Racks"/>
    <n v="11773"/>
    <n v="0.05"/>
    <x v="1"/>
  </r>
  <r>
    <x v="0"/>
    <x v="1"/>
    <s v="Saddles"/>
    <n v="11400"/>
    <n v="0.49"/>
    <x v="1"/>
  </r>
  <r>
    <x v="0"/>
    <x v="1"/>
    <s v="Brakes"/>
    <n v="49204"/>
    <n v="0.34"/>
    <x v="1"/>
  </r>
  <r>
    <x v="0"/>
    <x v="1"/>
    <s v="Wheels"/>
    <n v="28745"/>
    <n v="0.66"/>
    <x v="1"/>
  </r>
  <r>
    <x v="0"/>
    <x v="2"/>
    <s v="Touring Bikes"/>
    <n v="303"/>
    <n v="0.22"/>
    <x v="1"/>
  </r>
  <r>
    <x v="0"/>
    <x v="2"/>
    <s v="Cargo Bike"/>
    <n v="22420"/>
    <n v="0.48"/>
    <x v="1"/>
  </r>
  <r>
    <x v="0"/>
    <x v="0"/>
    <s v="Bib-Shorts"/>
    <n v="35148"/>
    <n v="0.28000000000000003"/>
    <x v="1"/>
  </r>
  <r>
    <x v="0"/>
    <x v="3"/>
    <s v="Lights"/>
    <n v="57131"/>
    <n v="0.9"/>
    <x v="1"/>
  </r>
  <r>
    <x v="0"/>
    <x v="0"/>
    <s v="Caps"/>
    <n v="57676"/>
    <n v="0.5"/>
    <x v="1"/>
  </r>
  <r>
    <x v="0"/>
    <x v="1"/>
    <s v="Chains"/>
    <n v="15398"/>
    <n v="0.92"/>
    <x v="1"/>
  </r>
  <r>
    <x v="0"/>
    <x v="0"/>
    <s v="Socks"/>
    <n v="438"/>
    <n v="0.22"/>
    <x v="2"/>
  </r>
  <r>
    <x v="0"/>
    <x v="0"/>
    <s v="Shorts"/>
    <n v="20997"/>
    <n v="0.56000000000000005"/>
    <x v="2"/>
  </r>
  <r>
    <x v="0"/>
    <x v="1"/>
    <s v="Handlebars"/>
    <n v="2514"/>
    <n v="0.35"/>
    <x v="2"/>
  </r>
  <r>
    <x v="0"/>
    <x v="0"/>
    <s v="Jerseys"/>
    <n v="3343"/>
    <n v="0.05"/>
    <x v="2"/>
  </r>
  <r>
    <x v="0"/>
    <x v="2"/>
    <s v="Road Bikes"/>
    <n v="37845"/>
    <n v="0.5"/>
    <x v="2"/>
  </r>
  <r>
    <x v="0"/>
    <x v="2"/>
    <s v="Mountain Bikes"/>
    <n v="45655"/>
    <n v="0.35"/>
    <x v="2"/>
  </r>
  <r>
    <x v="0"/>
    <x v="3"/>
    <s v="Pumps"/>
    <n v="23357"/>
    <n v="0.1"/>
    <x v="2"/>
  </r>
  <r>
    <x v="0"/>
    <x v="0"/>
    <s v="Tights"/>
    <n v="9374"/>
    <n v="0.3"/>
    <x v="2"/>
  </r>
  <r>
    <x v="0"/>
    <x v="3"/>
    <s v="Helmets"/>
    <n v="29996"/>
    <n v="0.99"/>
    <x v="2"/>
  </r>
  <r>
    <x v="0"/>
    <x v="3"/>
    <s v="Tires and Tubes"/>
    <n v="9695"/>
    <n v="0.9"/>
    <x v="2"/>
  </r>
  <r>
    <x v="0"/>
    <x v="3"/>
    <s v="Locks"/>
    <n v="1468"/>
    <n v="0.85"/>
    <x v="2"/>
  </r>
  <r>
    <x v="0"/>
    <x v="1"/>
    <s v="Bottom Brackets"/>
    <n v="19313"/>
    <n v="0.35"/>
    <x v="2"/>
  </r>
  <r>
    <x v="0"/>
    <x v="0"/>
    <s v="Vests"/>
    <n v="34234"/>
    <n v="0.36"/>
    <x v="2"/>
  </r>
  <r>
    <x v="0"/>
    <x v="1"/>
    <s v="Pedals"/>
    <n v="16448"/>
    <n v="0.36"/>
    <x v="2"/>
  </r>
  <r>
    <x v="0"/>
    <x v="0"/>
    <s v="Gloves"/>
    <n v="16780"/>
    <n v="0.5"/>
    <x v="2"/>
  </r>
  <r>
    <x v="0"/>
    <x v="3"/>
    <s v="Bike Racks"/>
    <n v="26356"/>
    <n v="0.05"/>
    <x v="2"/>
  </r>
  <r>
    <x v="0"/>
    <x v="1"/>
    <s v="Saddles"/>
    <n v="3050"/>
    <n v="0.49"/>
    <x v="2"/>
  </r>
  <r>
    <x v="0"/>
    <x v="1"/>
    <s v="Brakes"/>
    <n v="46229"/>
    <n v="0.34"/>
    <x v="2"/>
  </r>
  <r>
    <x v="0"/>
    <x v="1"/>
    <s v="Wheels"/>
    <n v="4576"/>
    <n v="0.66"/>
    <x v="2"/>
  </r>
  <r>
    <x v="0"/>
    <x v="2"/>
    <s v="Touring Bikes"/>
    <n v="34180"/>
    <n v="0.22"/>
    <x v="2"/>
  </r>
  <r>
    <x v="0"/>
    <x v="2"/>
    <s v="Cargo Bike"/>
    <n v="6218"/>
    <n v="0.48"/>
    <x v="2"/>
  </r>
  <r>
    <x v="0"/>
    <x v="0"/>
    <s v="Bib-Shorts"/>
    <n v="47659"/>
    <n v="0.28000000000000003"/>
    <x v="2"/>
  </r>
  <r>
    <x v="0"/>
    <x v="3"/>
    <s v="Lights"/>
    <n v="9256"/>
    <n v="0.9"/>
    <x v="2"/>
  </r>
  <r>
    <x v="0"/>
    <x v="0"/>
    <s v="Caps"/>
    <n v="41325"/>
    <n v="0.5"/>
    <x v="2"/>
  </r>
  <r>
    <x v="0"/>
    <x v="1"/>
    <s v="Chains"/>
    <n v="13616"/>
    <n v="0.92"/>
    <x v="2"/>
  </r>
  <r>
    <x v="0"/>
    <x v="0"/>
    <s v="Socks"/>
    <n v="56768"/>
    <n v="0.22"/>
    <x v="3"/>
  </r>
  <r>
    <x v="0"/>
    <x v="0"/>
    <s v="Shorts"/>
    <n v="48163"/>
    <n v="0.56000000000000005"/>
    <x v="3"/>
  </r>
  <r>
    <x v="0"/>
    <x v="1"/>
    <s v="Handlebars"/>
    <n v="28239"/>
    <n v="0.35"/>
    <x v="3"/>
  </r>
  <r>
    <x v="0"/>
    <x v="0"/>
    <s v="Jerseys"/>
    <n v="29604"/>
    <n v="0.05"/>
    <x v="3"/>
  </r>
  <r>
    <x v="0"/>
    <x v="2"/>
    <s v="Road Bikes"/>
    <n v="16329"/>
    <n v="0.5"/>
    <x v="3"/>
  </r>
  <r>
    <x v="0"/>
    <x v="2"/>
    <s v="Mountain Bikes"/>
    <n v="24884"/>
    <n v="0.35"/>
    <x v="3"/>
  </r>
  <r>
    <x v="0"/>
    <x v="3"/>
    <s v="Pumps"/>
    <n v="54089"/>
    <n v="0.1"/>
    <x v="3"/>
  </r>
  <r>
    <x v="0"/>
    <x v="0"/>
    <s v="Tights"/>
    <n v="61895"/>
    <n v="0.3"/>
    <x v="3"/>
  </r>
  <r>
    <x v="0"/>
    <x v="3"/>
    <s v="Helmets"/>
    <n v="45658"/>
    <n v="0.99"/>
    <x v="3"/>
  </r>
  <r>
    <x v="0"/>
    <x v="3"/>
    <s v="Tires and Tubes"/>
    <n v="53454"/>
    <n v="0.9"/>
    <x v="3"/>
  </r>
  <r>
    <x v="0"/>
    <x v="3"/>
    <s v="Locks"/>
    <n v="56763"/>
    <n v="0.85"/>
    <x v="3"/>
  </r>
  <r>
    <x v="0"/>
    <x v="1"/>
    <s v="Bottom Brackets"/>
    <n v="40470"/>
    <n v="0.35"/>
    <x v="3"/>
  </r>
  <r>
    <x v="0"/>
    <x v="0"/>
    <s v="Vests"/>
    <n v="49776"/>
    <n v="0.36"/>
    <x v="3"/>
  </r>
  <r>
    <x v="0"/>
    <x v="1"/>
    <s v="Pedals"/>
    <n v="46821"/>
    <n v="0.36"/>
    <x v="3"/>
  </r>
  <r>
    <x v="0"/>
    <x v="0"/>
    <s v="Gloves"/>
    <n v="4033"/>
    <n v="0.5"/>
    <x v="3"/>
  </r>
  <r>
    <x v="0"/>
    <x v="3"/>
    <s v="Bike Racks"/>
    <n v="36844"/>
    <n v="0.05"/>
    <x v="3"/>
  </r>
  <r>
    <x v="0"/>
    <x v="1"/>
    <s v="Saddles"/>
    <n v="10763"/>
    <n v="0.49"/>
    <x v="3"/>
  </r>
  <r>
    <x v="0"/>
    <x v="1"/>
    <s v="Brakes"/>
    <n v="5560"/>
    <n v="0.34"/>
    <x v="3"/>
  </r>
  <r>
    <x v="0"/>
    <x v="1"/>
    <s v="Wheels"/>
    <n v="48087"/>
    <n v="0.66"/>
    <x v="3"/>
  </r>
  <r>
    <x v="0"/>
    <x v="2"/>
    <s v="Touring Bikes"/>
    <n v="3016"/>
    <n v="0.22"/>
    <x v="3"/>
  </r>
  <r>
    <x v="0"/>
    <x v="2"/>
    <s v="Cargo Bike"/>
    <n v="59002"/>
    <n v="0.48"/>
    <x v="3"/>
  </r>
  <r>
    <x v="0"/>
    <x v="0"/>
    <s v="Bib-Shorts"/>
    <n v="56155"/>
    <n v="0.28000000000000003"/>
    <x v="3"/>
  </r>
  <r>
    <x v="0"/>
    <x v="3"/>
    <s v="Lights"/>
    <n v="43531"/>
    <n v="0.9"/>
    <x v="3"/>
  </r>
  <r>
    <x v="0"/>
    <x v="0"/>
    <s v="Caps"/>
    <n v="9042"/>
    <n v="0.5"/>
    <x v="3"/>
  </r>
  <r>
    <x v="0"/>
    <x v="1"/>
    <s v="Chains"/>
    <n v="60674"/>
    <n v="0.92"/>
    <x v="3"/>
  </r>
  <r>
    <x v="1"/>
    <x v="0"/>
    <s v="Socks"/>
    <n v="35569"/>
    <n v="0.28000000000000003"/>
    <x v="0"/>
  </r>
  <r>
    <x v="1"/>
    <x v="1"/>
    <s v="Brakes"/>
    <n v="60618"/>
    <n v="0.36"/>
    <x v="0"/>
  </r>
  <r>
    <x v="1"/>
    <x v="2"/>
    <s v="Mountain Bikes"/>
    <n v="28047"/>
    <n v="0.4"/>
    <x v="0"/>
  </r>
  <r>
    <x v="1"/>
    <x v="3"/>
    <s v="Helmets"/>
    <n v="50230"/>
    <n v="0.9"/>
    <x v="0"/>
  </r>
  <r>
    <x v="1"/>
    <x v="3"/>
    <s v="Lights"/>
    <n v="37438"/>
    <n v="0.9"/>
    <x v="0"/>
  </r>
  <r>
    <x v="1"/>
    <x v="3"/>
    <s v="Locks"/>
    <n v="2752"/>
    <n v="0.9"/>
    <x v="0"/>
  </r>
  <r>
    <x v="1"/>
    <x v="1"/>
    <s v="Bottom Brackets"/>
    <n v="57689"/>
    <n v="0.23"/>
    <x v="0"/>
  </r>
  <r>
    <x v="1"/>
    <x v="3"/>
    <s v="Pumps"/>
    <n v="39837"/>
    <n v="0.8"/>
    <x v="0"/>
  </r>
  <r>
    <x v="1"/>
    <x v="3"/>
    <s v="Bike Racks"/>
    <n v="17721"/>
    <n v="0.9"/>
    <x v="0"/>
  </r>
  <r>
    <x v="1"/>
    <x v="0"/>
    <s v="Bib-Shorts"/>
    <n v="16684"/>
    <n v="0.36"/>
    <x v="0"/>
  </r>
  <r>
    <x v="1"/>
    <x v="2"/>
    <s v="Road Bikes"/>
    <n v="8500"/>
    <n v="0.46"/>
    <x v="0"/>
  </r>
  <r>
    <x v="1"/>
    <x v="1"/>
    <s v="Wheels"/>
    <n v="59934"/>
    <n v="0.75"/>
    <x v="0"/>
  </r>
  <r>
    <x v="1"/>
    <x v="2"/>
    <s v="Touring Bikes"/>
    <n v="2089"/>
    <n v="0.15"/>
    <x v="0"/>
  </r>
  <r>
    <x v="1"/>
    <x v="0"/>
    <s v="Shorts"/>
    <n v="2361"/>
    <n v="0.66"/>
    <x v="0"/>
  </r>
  <r>
    <x v="1"/>
    <x v="1"/>
    <s v="Chains"/>
    <n v="49236"/>
    <n v="0.7"/>
    <x v="0"/>
  </r>
  <r>
    <x v="1"/>
    <x v="0"/>
    <s v="Caps"/>
    <n v="9319"/>
    <n v="0.2"/>
    <x v="0"/>
  </r>
  <r>
    <x v="1"/>
    <x v="1"/>
    <s v="Handlebars"/>
    <n v="58546"/>
    <n v="0.38"/>
    <x v="0"/>
  </r>
  <r>
    <x v="1"/>
    <x v="0"/>
    <s v="Gloves"/>
    <n v="18997"/>
    <n v="0.65"/>
    <x v="0"/>
  </r>
  <r>
    <x v="1"/>
    <x v="1"/>
    <s v="Pedals"/>
    <n v="7510"/>
    <n v="0.17"/>
    <x v="0"/>
  </r>
  <r>
    <x v="1"/>
    <x v="1"/>
    <s v="Saddles"/>
    <n v="2984"/>
    <n v="0.38"/>
    <x v="0"/>
  </r>
  <r>
    <x v="1"/>
    <x v="2"/>
    <s v="Cargo Bike"/>
    <n v="44460"/>
    <n v="0.46"/>
    <x v="0"/>
  </r>
  <r>
    <x v="1"/>
    <x v="3"/>
    <s v="Tires and Tubes"/>
    <n v="7540"/>
    <n v="0.85"/>
    <x v="0"/>
  </r>
  <r>
    <x v="1"/>
    <x v="0"/>
    <s v="Jerseys"/>
    <n v="53744"/>
    <n v="0.48"/>
    <x v="0"/>
  </r>
  <r>
    <x v="1"/>
    <x v="0"/>
    <s v="Vests"/>
    <n v="44757"/>
    <n v="0.25"/>
    <x v="0"/>
  </r>
  <r>
    <x v="1"/>
    <x v="0"/>
    <s v="Tights"/>
    <n v="15047"/>
    <n v="0.99"/>
    <x v="0"/>
  </r>
  <r>
    <x v="1"/>
    <x v="0"/>
    <s v="Socks"/>
    <n v="24382"/>
    <n v="0.28000000000000003"/>
    <x v="1"/>
  </r>
  <r>
    <x v="1"/>
    <x v="1"/>
    <s v="Brakes"/>
    <n v="25681"/>
    <n v="0.36"/>
    <x v="1"/>
  </r>
  <r>
    <x v="1"/>
    <x v="2"/>
    <s v="Mountain Bikes"/>
    <n v="40362"/>
    <n v="0.4"/>
    <x v="1"/>
  </r>
  <r>
    <x v="1"/>
    <x v="3"/>
    <s v="Helmets"/>
    <n v="46963"/>
    <n v="0.9"/>
    <x v="1"/>
  </r>
  <r>
    <x v="1"/>
    <x v="3"/>
    <s v="Lights"/>
    <n v="22480"/>
    <n v="0.9"/>
    <x v="1"/>
  </r>
  <r>
    <x v="1"/>
    <x v="3"/>
    <s v="Locks"/>
    <n v="28038"/>
    <n v="0.9"/>
    <x v="1"/>
  </r>
  <r>
    <x v="1"/>
    <x v="1"/>
    <s v="Bottom Brackets"/>
    <n v="11711"/>
    <n v="0.23"/>
    <x v="1"/>
  </r>
  <r>
    <x v="1"/>
    <x v="3"/>
    <s v="Pumps"/>
    <n v="55407"/>
    <n v="0.8"/>
    <x v="1"/>
  </r>
  <r>
    <x v="1"/>
    <x v="3"/>
    <s v="Bike Racks"/>
    <n v="32206"/>
    <n v="0.9"/>
    <x v="1"/>
  </r>
  <r>
    <x v="1"/>
    <x v="0"/>
    <s v="Bib-Shorts"/>
    <n v="38847"/>
    <n v="0.36"/>
    <x v="1"/>
  </r>
  <r>
    <x v="1"/>
    <x v="2"/>
    <s v="Road Bikes"/>
    <n v="18117"/>
    <n v="0.46"/>
    <x v="1"/>
  </r>
  <r>
    <x v="1"/>
    <x v="1"/>
    <s v="Wheels"/>
    <n v="59247"/>
    <n v="0.75"/>
    <x v="1"/>
  </r>
  <r>
    <x v="1"/>
    <x v="2"/>
    <s v="Touring Bikes"/>
    <n v="47746"/>
    <n v="0.15"/>
    <x v="1"/>
  </r>
  <r>
    <x v="1"/>
    <x v="0"/>
    <s v="Shorts"/>
    <n v="28567"/>
    <n v="0.66"/>
    <x v="1"/>
  </r>
  <r>
    <x v="1"/>
    <x v="1"/>
    <s v="Chains"/>
    <n v="15370"/>
    <n v="0.7"/>
    <x v="1"/>
  </r>
  <r>
    <x v="1"/>
    <x v="0"/>
    <s v="Caps"/>
    <n v="20657"/>
    <n v="0.2"/>
    <x v="1"/>
  </r>
  <r>
    <x v="1"/>
    <x v="1"/>
    <s v="Handlebars"/>
    <n v="44187"/>
    <n v="0.38"/>
    <x v="1"/>
  </r>
  <r>
    <x v="1"/>
    <x v="0"/>
    <s v="Gloves"/>
    <n v="29772"/>
    <n v="0.65"/>
    <x v="1"/>
  </r>
  <r>
    <x v="1"/>
    <x v="1"/>
    <s v="Pedals"/>
    <n v="30312"/>
    <n v="0.17"/>
    <x v="1"/>
  </r>
  <r>
    <x v="1"/>
    <x v="1"/>
    <s v="Saddles"/>
    <n v="16314"/>
    <n v="0.38"/>
    <x v="1"/>
  </r>
  <r>
    <x v="1"/>
    <x v="2"/>
    <s v="Cargo Bike"/>
    <n v="11207"/>
    <n v="0.46"/>
    <x v="1"/>
  </r>
  <r>
    <x v="1"/>
    <x v="3"/>
    <s v="Tires and Tubes"/>
    <n v="9458"/>
    <n v="0.85"/>
    <x v="1"/>
  </r>
  <r>
    <x v="1"/>
    <x v="0"/>
    <s v="Jerseys"/>
    <n v="22860"/>
    <n v="0.48"/>
    <x v="1"/>
  </r>
  <r>
    <x v="1"/>
    <x v="0"/>
    <s v="Vests"/>
    <n v="58953"/>
    <n v="0.25"/>
    <x v="1"/>
  </r>
  <r>
    <x v="1"/>
    <x v="0"/>
    <s v="Tights"/>
    <n v="7159"/>
    <n v="0.99"/>
    <x v="1"/>
  </r>
  <r>
    <x v="1"/>
    <x v="0"/>
    <s v="Socks"/>
    <n v="2493"/>
    <n v="0.28000000000000003"/>
    <x v="2"/>
  </r>
  <r>
    <x v="1"/>
    <x v="1"/>
    <s v="Brakes"/>
    <n v="34461"/>
    <n v="0.36"/>
    <x v="2"/>
  </r>
  <r>
    <x v="1"/>
    <x v="2"/>
    <s v="Mountain Bikes"/>
    <n v="46521"/>
    <n v="0.4"/>
    <x v="2"/>
  </r>
  <r>
    <x v="1"/>
    <x v="3"/>
    <s v="Helmets"/>
    <n v="36329"/>
    <n v="0.9"/>
    <x v="2"/>
  </r>
  <r>
    <x v="1"/>
    <x v="3"/>
    <s v="Lights"/>
    <n v="29158"/>
    <n v="0.9"/>
    <x v="2"/>
  </r>
  <r>
    <x v="1"/>
    <x v="3"/>
    <s v="Locks"/>
    <n v="47740"/>
    <n v="0.9"/>
    <x v="2"/>
  </r>
  <r>
    <x v="1"/>
    <x v="1"/>
    <s v="Bottom Brackets"/>
    <n v="20040"/>
    <n v="0.23"/>
    <x v="2"/>
  </r>
  <r>
    <x v="1"/>
    <x v="3"/>
    <s v="Pumps"/>
    <n v="58476"/>
    <n v="0.8"/>
    <x v="2"/>
  </r>
  <r>
    <x v="1"/>
    <x v="3"/>
    <s v="Bike Racks"/>
    <n v="61858"/>
    <n v="0.9"/>
    <x v="2"/>
  </r>
  <r>
    <x v="1"/>
    <x v="0"/>
    <s v="Bib-Shorts"/>
    <n v="53557"/>
    <n v="0.36"/>
    <x v="2"/>
  </r>
  <r>
    <x v="1"/>
    <x v="2"/>
    <s v="Road Bikes"/>
    <n v="6677"/>
    <n v="0.46"/>
    <x v="2"/>
  </r>
  <r>
    <x v="1"/>
    <x v="1"/>
    <s v="Wheels"/>
    <n v="30294"/>
    <n v="0.75"/>
    <x v="2"/>
  </r>
  <r>
    <x v="1"/>
    <x v="2"/>
    <s v="Touring Bikes"/>
    <n v="321"/>
    <n v="0.15"/>
    <x v="2"/>
  </r>
  <r>
    <x v="1"/>
    <x v="0"/>
    <s v="Shorts"/>
    <n v="21589"/>
    <n v="0.66"/>
    <x v="2"/>
  </r>
  <r>
    <x v="1"/>
    <x v="1"/>
    <s v="Chains"/>
    <n v="520"/>
    <n v="0.7"/>
    <x v="2"/>
  </r>
  <r>
    <x v="1"/>
    <x v="0"/>
    <s v="Caps"/>
    <n v="43466"/>
    <n v="0.2"/>
    <x v="2"/>
  </r>
  <r>
    <x v="1"/>
    <x v="1"/>
    <s v="Handlebars"/>
    <n v="4510"/>
    <n v="0.38"/>
    <x v="2"/>
  </r>
  <r>
    <x v="1"/>
    <x v="0"/>
    <s v="Gloves"/>
    <n v="35249"/>
    <n v="0.65"/>
    <x v="2"/>
  </r>
  <r>
    <x v="1"/>
    <x v="1"/>
    <s v="Pedals"/>
    <n v="13046"/>
    <n v="0.17"/>
    <x v="2"/>
  </r>
  <r>
    <x v="1"/>
    <x v="1"/>
    <s v="Saddles"/>
    <n v="10585"/>
    <n v="0.38"/>
    <x v="2"/>
  </r>
  <r>
    <x v="1"/>
    <x v="2"/>
    <s v="Cargo Bike"/>
    <n v="565"/>
    <n v="0.46"/>
    <x v="2"/>
  </r>
  <r>
    <x v="1"/>
    <x v="3"/>
    <s v="Tires and Tubes"/>
    <n v="24481"/>
    <n v="0.85"/>
    <x v="2"/>
  </r>
  <r>
    <x v="1"/>
    <x v="0"/>
    <s v="Jerseys"/>
    <n v="45378"/>
    <n v="0.48"/>
    <x v="2"/>
  </r>
  <r>
    <x v="1"/>
    <x v="0"/>
    <s v="Vests"/>
    <n v="1111"/>
    <n v="0.25"/>
    <x v="2"/>
  </r>
  <r>
    <x v="1"/>
    <x v="0"/>
    <s v="Tights"/>
    <n v="882"/>
    <n v="0.99"/>
    <x v="2"/>
  </r>
  <r>
    <x v="1"/>
    <x v="0"/>
    <s v="Socks"/>
    <n v="41140"/>
    <n v="0.28000000000000003"/>
    <x v="3"/>
  </r>
  <r>
    <x v="1"/>
    <x v="1"/>
    <s v="Brakes"/>
    <n v="34885"/>
    <n v="0.36"/>
    <x v="3"/>
  </r>
  <r>
    <x v="1"/>
    <x v="2"/>
    <s v="Mountain Bikes"/>
    <n v="50853"/>
    <n v="0.4"/>
    <x v="3"/>
  </r>
  <r>
    <x v="1"/>
    <x v="3"/>
    <s v="Helmets"/>
    <n v="22527"/>
    <n v="0.9"/>
    <x v="3"/>
  </r>
  <r>
    <x v="1"/>
    <x v="3"/>
    <s v="Lights"/>
    <n v="41578"/>
    <n v="0.9"/>
    <x v="3"/>
  </r>
  <r>
    <x v="1"/>
    <x v="3"/>
    <s v="Locks"/>
    <n v="19615"/>
    <n v="0.9"/>
    <x v="3"/>
  </r>
  <r>
    <x v="1"/>
    <x v="1"/>
    <s v="Bottom Brackets"/>
    <n v="52777"/>
    <n v="0.23"/>
    <x v="3"/>
  </r>
  <r>
    <x v="1"/>
    <x v="3"/>
    <s v="Pumps"/>
    <n v="55202"/>
    <n v="0.8"/>
    <x v="3"/>
  </r>
  <r>
    <x v="1"/>
    <x v="3"/>
    <s v="Bike Racks"/>
    <n v="61314"/>
    <n v="0.9"/>
    <x v="3"/>
  </r>
  <r>
    <x v="1"/>
    <x v="0"/>
    <s v="Bib-Shorts"/>
    <n v="18052"/>
    <n v="0.36"/>
    <x v="3"/>
  </r>
  <r>
    <x v="1"/>
    <x v="2"/>
    <s v="Road Bikes"/>
    <n v="329"/>
    <n v="0.46"/>
    <x v="3"/>
  </r>
  <r>
    <x v="1"/>
    <x v="1"/>
    <s v="Wheels"/>
    <n v="13986"/>
    <n v="0.75"/>
    <x v="3"/>
  </r>
  <r>
    <x v="1"/>
    <x v="2"/>
    <s v="Touring Bikes"/>
    <n v="23943"/>
    <n v="0.15"/>
    <x v="3"/>
  </r>
  <r>
    <x v="1"/>
    <x v="0"/>
    <s v="Shorts"/>
    <n v="16805"/>
    <n v="0.66"/>
    <x v="3"/>
  </r>
  <r>
    <x v="1"/>
    <x v="1"/>
    <s v="Chains"/>
    <n v="8637"/>
    <n v="0.7"/>
    <x v="3"/>
  </r>
  <r>
    <x v="1"/>
    <x v="0"/>
    <s v="Caps"/>
    <n v="6696"/>
    <n v="0.2"/>
    <x v="3"/>
  </r>
  <r>
    <x v="1"/>
    <x v="1"/>
    <s v="Handlebars"/>
    <n v="58908"/>
    <n v="0.38"/>
    <x v="3"/>
  </r>
  <r>
    <x v="1"/>
    <x v="0"/>
    <s v="Gloves"/>
    <n v="16567"/>
    <n v="0.65"/>
    <x v="3"/>
  </r>
  <r>
    <x v="1"/>
    <x v="1"/>
    <s v="Pedals"/>
    <n v="33176"/>
    <n v="0.17"/>
    <x v="3"/>
  </r>
  <r>
    <x v="1"/>
    <x v="1"/>
    <s v="Saddles"/>
    <n v="37629"/>
    <n v="0.38"/>
    <x v="3"/>
  </r>
  <r>
    <x v="1"/>
    <x v="2"/>
    <s v="Cargo Bike"/>
    <n v="18549"/>
    <n v="0.46"/>
    <x v="3"/>
  </r>
  <r>
    <x v="1"/>
    <x v="3"/>
    <s v="Tires and Tubes"/>
    <n v="58334"/>
    <n v="0.85"/>
    <x v="3"/>
  </r>
  <r>
    <x v="1"/>
    <x v="0"/>
    <s v="Jerseys"/>
    <n v="38214"/>
    <n v="0.48"/>
    <x v="3"/>
  </r>
  <r>
    <x v="1"/>
    <x v="0"/>
    <s v="Vests"/>
    <n v="18955"/>
    <n v="0.25"/>
    <x v="3"/>
  </r>
  <r>
    <x v="1"/>
    <x v="0"/>
    <s v="Tights"/>
    <n v="14250"/>
    <n v="0.99"/>
    <x v="3"/>
  </r>
  <r>
    <x v="2"/>
    <x v="1"/>
    <s v="Chains"/>
    <n v="14530"/>
    <n v="0.75"/>
    <x v="0"/>
  </r>
  <r>
    <x v="2"/>
    <x v="0"/>
    <s v="Bib-Shorts"/>
    <n v="31344"/>
    <n v="0.22"/>
    <x v="0"/>
  </r>
  <r>
    <x v="2"/>
    <x v="0"/>
    <s v="Tights"/>
    <n v="40010"/>
    <n v="1"/>
    <x v="0"/>
  </r>
  <r>
    <x v="2"/>
    <x v="1"/>
    <s v="Brakes"/>
    <n v="48125"/>
    <n v="0.38"/>
    <x v="0"/>
  </r>
  <r>
    <x v="2"/>
    <x v="1"/>
    <s v="Bottom Brackets"/>
    <n v="35789"/>
    <n v="0.27"/>
    <x v="0"/>
  </r>
  <r>
    <x v="2"/>
    <x v="0"/>
    <s v="Jerseys"/>
    <n v="62310"/>
    <n v="0.4"/>
    <x v="0"/>
  </r>
  <r>
    <x v="2"/>
    <x v="3"/>
    <s v="Tires and Tubes"/>
    <n v="58595"/>
    <n v="0.9"/>
    <x v="0"/>
  </r>
  <r>
    <x v="2"/>
    <x v="2"/>
    <s v="Cargo Bike"/>
    <n v="59196"/>
    <n v="0.6"/>
    <x v="0"/>
  </r>
  <r>
    <x v="2"/>
    <x v="2"/>
    <s v="Mountain Bikes"/>
    <n v="38562"/>
    <n v="0.46"/>
    <x v="0"/>
  </r>
  <r>
    <x v="2"/>
    <x v="3"/>
    <s v="Bike Racks"/>
    <n v="24171"/>
    <n v="0.92"/>
    <x v="0"/>
  </r>
  <r>
    <x v="2"/>
    <x v="0"/>
    <s v="Caps"/>
    <n v="32277"/>
    <n v="0.15"/>
    <x v="0"/>
  </r>
  <r>
    <x v="2"/>
    <x v="3"/>
    <s v="Pumps"/>
    <n v="54065"/>
    <n v="0.95"/>
    <x v="0"/>
  </r>
  <r>
    <x v="2"/>
    <x v="3"/>
    <s v="Helmets"/>
    <n v="53293"/>
    <n v="0.95"/>
    <x v="0"/>
  </r>
  <r>
    <x v="2"/>
    <x v="2"/>
    <s v="Road Bikes"/>
    <n v="621"/>
    <n v="0.65"/>
    <x v="0"/>
  </r>
  <r>
    <x v="2"/>
    <x v="3"/>
    <s v="Lights"/>
    <n v="51779"/>
    <n v="0.9"/>
    <x v="0"/>
  </r>
  <r>
    <x v="2"/>
    <x v="3"/>
    <s v="Locks"/>
    <n v="1660"/>
    <n v="1"/>
    <x v="0"/>
  </r>
  <r>
    <x v="2"/>
    <x v="0"/>
    <s v="Socks"/>
    <n v="50379"/>
    <n v="0.48"/>
    <x v="0"/>
  </r>
  <r>
    <x v="2"/>
    <x v="1"/>
    <s v="Wheels"/>
    <n v="7269"/>
    <n v="0.96"/>
    <x v="0"/>
  </r>
  <r>
    <x v="2"/>
    <x v="1"/>
    <s v="Handlebars"/>
    <n v="2804"/>
    <n v="0.35"/>
    <x v="0"/>
  </r>
  <r>
    <x v="2"/>
    <x v="1"/>
    <s v="Pedals"/>
    <n v="6149"/>
    <n v="0.38"/>
    <x v="0"/>
  </r>
  <r>
    <x v="2"/>
    <x v="0"/>
    <s v="Gloves"/>
    <n v="578"/>
    <n v="0.88"/>
    <x v="0"/>
  </r>
  <r>
    <x v="2"/>
    <x v="0"/>
    <s v="Vests"/>
    <n v="9029"/>
    <n v="0.35"/>
    <x v="0"/>
  </r>
  <r>
    <x v="2"/>
    <x v="0"/>
    <s v="Shorts"/>
    <n v="62900"/>
    <n v="1"/>
    <x v="0"/>
  </r>
  <r>
    <x v="2"/>
    <x v="1"/>
    <s v="Saddles"/>
    <n v="53491"/>
    <n v="0.42"/>
    <x v="0"/>
  </r>
  <r>
    <x v="2"/>
    <x v="2"/>
    <s v="Touring Bikes"/>
    <n v="39084"/>
    <n v="0.22"/>
    <x v="0"/>
  </r>
  <r>
    <x v="2"/>
    <x v="1"/>
    <s v="Chains"/>
    <n v="32766"/>
    <n v="0.75"/>
    <x v="1"/>
  </r>
  <r>
    <x v="2"/>
    <x v="0"/>
    <s v="Bib-Shorts"/>
    <n v="5671"/>
    <n v="0.22"/>
    <x v="1"/>
  </r>
  <r>
    <x v="2"/>
    <x v="0"/>
    <s v="Tights"/>
    <n v="54451"/>
    <n v="1"/>
    <x v="1"/>
  </r>
  <r>
    <x v="2"/>
    <x v="1"/>
    <s v="Brakes"/>
    <n v="57864"/>
    <n v="0.38"/>
    <x v="1"/>
  </r>
  <r>
    <x v="2"/>
    <x v="1"/>
    <s v="Bottom Brackets"/>
    <n v="47100"/>
    <n v="0.27"/>
    <x v="1"/>
  </r>
  <r>
    <x v="2"/>
    <x v="0"/>
    <s v="Jerseys"/>
    <n v="28683"/>
    <n v="0.4"/>
    <x v="1"/>
  </r>
  <r>
    <x v="2"/>
    <x v="3"/>
    <s v="Tires and Tubes"/>
    <n v="40806"/>
    <n v="0.9"/>
    <x v="1"/>
  </r>
  <r>
    <x v="2"/>
    <x v="2"/>
    <s v="Cargo Bike"/>
    <n v="19324"/>
    <n v="0.6"/>
    <x v="1"/>
  </r>
  <r>
    <x v="2"/>
    <x v="2"/>
    <s v="Mountain Bikes"/>
    <n v="16901"/>
    <n v="0.46"/>
    <x v="1"/>
  </r>
  <r>
    <x v="2"/>
    <x v="3"/>
    <s v="Bike Racks"/>
    <n v="19518"/>
    <n v="0.92"/>
    <x v="1"/>
  </r>
  <r>
    <x v="2"/>
    <x v="0"/>
    <s v="Caps"/>
    <n v="18497"/>
    <n v="0.15"/>
    <x v="1"/>
  </r>
  <r>
    <x v="2"/>
    <x v="3"/>
    <s v="Pumps"/>
    <n v="41231"/>
    <n v="0.95"/>
    <x v="1"/>
  </r>
  <r>
    <x v="2"/>
    <x v="3"/>
    <s v="Helmets"/>
    <n v="24213"/>
    <n v="0.95"/>
    <x v="1"/>
  </r>
  <r>
    <x v="2"/>
    <x v="2"/>
    <s v="Road Bikes"/>
    <n v="21852"/>
    <n v="0.65"/>
    <x v="1"/>
  </r>
  <r>
    <x v="2"/>
    <x v="3"/>
    <s v="Lights"/>
    <n v="49375"/>
    <n v="0.9"/>
    <x v="1"/>
  </r>
  <r>
    <x v="2"/>
    <x v="3"/>
    <s v="Locks"/>
    <n v="9332"/>
    <n v="1"/>
    <x v="1"/>
  </r>
  <r>
    <x v="2"/>
    <x v="0"/>
    <s v="Socks"/>
    <n v="50623"/>
    <n v="0.48"/>
    <x v="1"/>
  </r>
  <r>
    <x v="2"/>
    <x v="1"/>
    <s v="Wheels"/>
    <n v="58771"/>
    <n v="0.96"/>
    <x v="1"/>
  </r>
  <r>
    <x v="2"/>
    <x v="1"/>
    <s v="Handlebars"/>
    <n v="45735"/>
    <n v="0.35"/>
    <x v="1"/>
  </r>
  <r>
    <x v="2"/>
    <x v="1"/>
    <s v="Pedals"/>
    <n v="35934"/>
    <n v="0.38"/>
    <x v="1"/>
  </r>
  <r>
    <x v="2"/>
    <x v="0"/>
    <s v="Gloves"/>
    <n v="27798"/>
    <n v="0.88"/>
    <x v="1"/>
  </r>
  <r>
    <x v="2"/>
    <x v="0"/>
    <s v="Vests"/>
    <n v="19339"/>
    <n v="0.35"/>
    <x v="1"/>
  </r>
  <r>
    <x v="2"/>
    <x v="0"/>
    <s v="Shorts"/>
    <n v="60941"/>
    <n v="1"/>
    <x v="1"/>
  </r>
  <r>
    <x v="2"/>
    <x v="1"/>
    <s v="Saddles"/>
    <n v="43016"/>
    <n v="0.42"/>
    <x v="1"/>
  </r>
  <r>
    <x v="2"/>
    <x v="2"/>
    <s v="Touring Bikes"/>
    <n v="21653"/>
    <n v="0.22"/>
    <x v="1"/>
  </r>
  <r>
    <x v="2"/>
    <x v="1"/>
    <s v="Chains"/>
    <n v="59227"/>
    <n v="0.75"/>
    <x v="2"/>
  </r>
  <r>
    <x v="2"/>
    <x v="0"/>
    <s v="Bib-Shorts"/>
    <n v="10693"/>
    <n v="0.22"/>
    <x v="2"/>
  </r>
  <r>
    <x v="2"/>
    <x v="0"/>
    <s v="Tights"/>
    <n v="15999"/>
    <n v="1"/>
    <x v="2"/>
  </r>
  <r>
    <x v="2"/>
    <x v="1"/>
    <s v="Brakes"/>
    <n v="7188"/>
    <n v="0.38"/>
    <x v="2"/>
  </r>
  <r>
    <x v="2"/>
    <x v="1"/>
    <s v="Bottom Brackets"/>
    <n v="52140"/>
    <n v="0.27"/>
    <x v="2"/>
  </r>
  <r>
    <x v="2"/>
    <x v="0"/>
    <s v="Jerseys"/>
    <n v="45058"/>
    <n v="0.4"/>
    <x v="2"/>
  </r>
  <r>
    <x v="2"/>
    <x v="3"/>
    <s v="Tires and Tubes"/>
    <n v="60191"/>
    <n v="0.9"/>
    <x v="2"/>
  </r>
  <r>
    <x v="2"/>
    <x v="2"/>
    <s v="Cargo Bike"/>
    <n v="9634"/>
    <n v="0.6"/>
    <x v="2"/>
  </r>
  <r>
    <x v="2"/>
    <x v="2"/>
    <s v="Mountain Bikes"/>
    <n v="35337"/>
    <n v="0.46"/>
    <x v="2"/>
  </r>
  <r>
    <x v="2"/>
    <x v="3"/>
    <s v="Bike Racks"/>
    <n v="57705"/>
    <n v="0.92"/>
    <x v="2"/>
  </r>
  <r>
    <x v="2"/>
    <x v="0"/>
    <s v="Caps"/>
    <n v="56789"/>
    <n v="0.15"/>
    <x v="2"/>
  </r>
  <r>
    <x v="2"/>
    <x v="3"/>
    <s v="Pumps"/>
    <n v="41086"/>
    <n v="0.95"/>
    <x v="2"/>
  </r>
  <r>
    <x v="2"/>
    <x v="3"/>
    <s v="Helmets"/>
    <n v="24012"/>
    <n v="0.95"/>
    <x v="2"/>
  </r>
  <r>
    <x v="2"/>
    <x v="2"/>
    <s v="Road Bikes"/>
    <n v="15143"/>
    <n v="0.65"/>
    <x v="2"/>
  </r>
  <r>
    <x v="2"/>
    <x v="3"/>
    <s v="Lights"/>
    <n v="5968"/>
    <n v="0.9"/>
    <x v="2"/>
  </r>
  <r>
    <x v="2"/>
    <x v="3"/>
    <s v="Locks"/>
    <n v="18821"/>
    <n v="1"/>
    <x v="2"/>
  </r>
  <r>
    <x v="2"/>
    <x v="0"/>
    <s v="Socks"/>
    <n v="35322"/>
    <n v="0.48"/>
    <x v="2"/>
  </r>
  <r>
    <x v="2"/>
    <x v="1"/>
    <s v="Wheels"/>
    <n v="38000"/>
    <n v="0.96"/>
    <x v="2"/>
  </r>
  <r>
    <x v="2"/>
    <x v="1"/>
    <s v="Handlebars"/>
    <n v="29625"/>
    <n v="0.35"/>
    <x v="2"/>
  </r>
  <r>
    <x v="2"/>
    <x v="1"/>
    <s v="Pedals"/>
    <n v="50460"/>
    <n v="0.38"/>
    <x v="2"/>
  </r>
  <r>
    <x v="2"/>
    <x v="0"/>
    <s v="Gloves"/>
    <n v="8863"/>
    <n v="0.88"/>
    <x v="2"/>
  </r>
  <r>
    <x v="2"/>
    <x v="0"/>
    <s v="Vests"/>
    <n v="34502"/>
    <n v="0.35"/>
    <x v="2"/>
  </r>
  <r>
    <x v="2"/>
    <x v="0"/>
    <s v="Shorts"/>
    <n v="28040"/>
    <n v="1"/>
    <x v="2"/>
  </r>
  <r>
    <x v="2"/>
    <x v="1"/>
    <s v="Saddles"/>
    <n v="62660"/>
    <n v="0.42"/>
    <x v="2"/>
  </r>
  <r>
    <x v="2"/>
    <x v="2"/>
    <s v="Touring Bikes"/>
    <n v="33250"/>
    <n v="0.22"/>
    <x v="2"/>
  </r>
  <r>
    <x v="2"/>
    <x v="1"/>
    <s v="Chains"/>
    <n v="41987"/>
    <n v="0.75"/>
    <x v="3"/>
  </r>
  <r>
    <x v="2"/>
    <x v="0"/>
    <s v="Bib-Shorts"/>
    <n v="33226"/>
    <n v="0.22"/>
    <x v="3"/>
  </r>
  <r>
    <x v="2"/>
    <x v="0"/>
    <s v="Tights"/>
    <n v="3517"/>
    <n v="1"/>
    <x v="3"/>
  </r>
  <r>
    <x v="2"/>
    <x v="1"/>
    <s v="Brakes"/>
    <n v="54412"/>
    <n v="0.38"/>
    <x v="3"/>
  </r>
  <r>
    <x v="2"/>
    <x v="1"/>
    <s v="Bottom Brackets"/>
    <n v="60744"/>
    <n v="0.27"/>
    <x v="3"/>
  </r>
  <r>
    <x v="2"/>
    <x v="0"/>
    <s v="Jerseys"/>
    <n v="23884"/>
    <n v="0.4"/>
    <x v="3"/>
  </r>
  <r>
    <x v="2"/>
    <x v="3"/>
    <s v="Tires and Tubes"/>
    <n v="30289"/>
    <n v="0.9"/>
    <x v="3"/>
  </r>
  <r>
    <x v="2"/>
    <x v="2"/>
    <s v="Cargo Bike"/>
    <n v="49523"/>
    <n v="0.6"/>
    <x v="3"/>
  </r>
  <r>
    <x v="2"/>
    <x v="2"/>
    <s v="Mountain Bikes"/>
    <n v="61005"/>
    <n v="0.46"/>
    <x v="3"/>
  </r>
  <r>
    <x v="2"/>
    <x v="3"/>
    <s v="Bike Racks"/>
    <n v="14135"/>
    <n v="0.92"/>
    <x v="3"/>
  </r>
  <r>
    <x v="2"/>
    <x v="0"/>
    <s v="Caps"/>
    <n v="10006"/>
    <n v="0.15"/>
    <x v="3"/>
  </r>
  <r>
    <x v="2"/>
    <x v="3"/>
    <s v="Pumps"/>
    <n v="35199"/>
    <n v="0.95"/>
    <x v="3"/>
  </r>
  <r>
    <x v="2"/>
    <x v="3"/>
    <s v="Helmets"/>
    <n v="39922"/>
    <n v="0.95"/>
    <x v="3"/>
  </r>
  <r>
    <x v="2"/>
    <x v="2"/>
    <s v="Road Bikes"/>
    <n v="7933"/>
    <n v="0.65"/>
    <x v="3"/>
  </r>
  <r>
    <x v="2"/>
    <x v="3"/>
    <s v="Lights"/>
    <n v="1419"/>
    <n v="0.9"/>
    <x v="3"/>
  </r>
  <r>
    <x v="2"/>
    <x v="3"/>
    <s v="Locks"/>
    <n v="2178"/>
    <n v="1"/>
    <x v="3"/>
  </r>
  <r>
    <x v="2"/>
    <x v="0"/>
    <s v="Socks"/>
    <n v="41669"/>
    <n v="0.48"/>
    <x v="3"/>
  </r>
  <r>
    <x v="2"/>
    <x v="1"/>
    <s v="Wheels"/>
    <n v="30824"/>
    <n v="0.96"/>
    <x v="3"/>
  </r>
  <r>
    <x v="2"/>
    <x v="1"/>
    <s v="Handlebars"/>
    <n v="31730"/>
    <n v="0.35"/>
    <x v="3"/>
  </r>
  <r>
    <x v="2"/>
    <x v="1"/>
    <s v="Pedals"/>
    <n v="26336"/>
    <n v="0.38"/>
    <x v="3"/>
  </r>
  <r>
    <x v="2"/>
    <x v="0"/>
    <s v="Gloves"/>
    <n v="44751"/>
    <n v="0.88"/>
    <x v="3"/>
  </r>
  <r>
    <x v="2"/>
    <x v="0"/>
    <s v="Vests"/>
    <n v="8797"/>
    <n v="0.35"/>
    <x v="3"/>
  </r>
  <r>
    <x v="2"/>
    <x v="0"/>
    <s v="Shorts"/>
    <n v="8125"/>
    <n v="1"/>
    <x v="3"/>
  </r>
  <r>
    <x v="2"/>
    <x v="1"/>
    <s v="Saddles"/>
    <n v="8373"/>
    <n v="0.42"/>
    <x v="3"/>
  </r>
  <r>
    <x v="2"/>
    <x v="2"/>
    <s v="Touring Bikes"/>
    <n v="9889"/>
    <n v="0.22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3769E6-C14B-E34B-981B-65D44BF28CF7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12:K40" firstHeaderRow="1" firstDataRow="1" firstDataCol="1"/>
  <pivotFields count="6">
    <pivotField axis="axisRow" showAll="0">
      <items count="4">
        <item x="1"/>
        <item x="2"/>
        <item x="0"/>
        <item t="default"/>
      </items>
    </pivotField>
    <pivotField axis="axisRow" showAll="0">
      <items count="5">
        <item x="3"/>
        <item sd="0" x="2"/>
        <item sd="0" x="1"/>
        <item sd="0" x="0"/>
        <item t="default" sd="0"/>
      </items>
    </pivotField>
    <pivotField showAll="0"/>
    <pivotField dataField="1" showAll="0"/>
    <pivotField showAll="0"/>
    <pivotField axis="axisRow" showAll="0">
      <items count="5">
        <item x="0"/>
        <item x="1"/>
        <item x="2"/>
        <item x="3"/>
        <item t="default"/>
      </items>
    </pivotField>
  </pivotFields>
  <rowFields count="3">
    <field x="0"/>
    <field x="1"/>
    <field x="5"/>
  </rowFields>
  <rowItems count="28">
    <i>
      <x/>
    </i>
    <i r="1">
      <x/>
    </i>
    <i r="2">
      <x/>
    </i>
    <i r="2">
      <x v="1"/>
    </i>
    <i r="2">
      <x v="2"/>
    </i>
    <i r="2">
      <x v="3"/>
    </i>
    <i r="1">
      <x v="1"/>
    </i>
    <i r="1">
      <x v="2"/>
    </i>
    <i r="1">
      <x v="3"/>
    </i>
    <i>
      <x v="1"/>
    </i>
    <i r="1">
      <x/>
    </i>
    <i r="2">
      <x/>
    </i>
    <i r="2">
      <x v="1"/>
    </i>
    <i r="2">
      <x v="2"/>
    </i>
    <i r="2">
      <x v="3"/>
    </i>
    <i r="1">
      <x v="1"/>
    </i>
    <i r="1">
      <x v="2"/>
    </i>
    <i r="1">
      <x v="3"/>
    </i>
    <i>
      <x v="2"/>
    </i>
    <i r="1">
      <x/>
    </i>
    <i r="2">
      <x/>
    </i>
    <i r="2">
      <x v="1"/>
    </i>
    <i r="2">
      <x v="2"/>
    </i>
    <i r="2">
      <x v="3"/>
    </i>
    <i r="1">
      <x v="1"/>
    </i>
    <i r="1">
      <x v="2"/>
    </i>
    <i r="1">
      <x v="3"/>
    </i>
    <i t="grand">
      <x/>
    </i>
  </rowItems>
  <colItems count="1">
    <i/>
  </colItems>
  <dataFields count="1">
    <dataField name="Sum of Sales" fld="3" baseField="0" baseItem="0"/>
  </dataFields>
  <formats count="23">
    <format dxfId="71">
      <pivotArea field="0" type="button" dataOnly="0" labelOnly="1" outline="0" axis="axisRow" fieldPosition="0"/>
    </format>
    <format dxfId="70">
      <pivotArea dataOnly="0" labelOnly="1" outline="0" axis="axisValues" fieldPosition="0"/>
    </format>
    <format dxfId="69">
      <pivotArea outline="0" collapsedLevelsAreSubtotals="1" fieldPosition="0"/>
    </format>
    <format dxfId="68">
      <pivotArea dataOnly="0" labelOnly="1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6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65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64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63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5" count="0"/>
        </references>
      </pivotArea>
    </format>
    <format dxfId="62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5" count="0"/>
        </references>
      </pivotArea>
    </format>
    <format dxfId="61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5" count="0"/>
        </references>
      </pivotArea>
    </format>
    <format dxfId="60">
      <pivotArea type="all" dataOnly="0" outline="0" fieldPosition="0"/>
    </format>
    <format dxfId="59">
      <pivotArea outline="0" collapsedLevelsAreSubtotals="1" fieldPosition="0"/>
    </format>
    <format dxfId="58">
      <pivotArea field="0" type="button" dataOnly="0" labelOnly="1" outline="0" axis="axisRow" fieldPosition="0"/>
    </format>
    <format dxfId="57">
      <pivotArea dataOnly="0" labelOnly="1" fieldPosition="0">
        <references count="1">
          <reference field="0" count="0"/>
        </references>
      </pivotArea>
    </format>
    <format dxfId="56">
      <pivotArea dataOnly="0" labelOnly="1" grandRow="1" outline="0" fieldPosition="0"/>
    </format>
    <format dxfId="55">
      <pivotArea dataOnly="0" labelOnly="1" fieldPosition="0">
        <references count="2">
          <reference field="0" count="1" selected="0">
            <x v="0"/>
          </reference>
          <reference field="1" count="0"/>
        </references>
      </pivotArea>
    </format>
    <format dxfId="54">
      <pivotArea dataOnly="0" labelOnly="1" fieldPosition="0">
        <references count="2">
          <reference field="0" count="1" selected="0">
            <x v="1"/>
          </reference>
          <reference field="1" count="0"/>
        </references>
      </pivotArea>
    </format>
    <format dxfId="53">
      <pivotArea dataOnly="0" labelOnly="1" fieldPosition="0">
        <references count="2">
          <reference field="0" count="1" selected="0">
            <x v="2"/>
          </reference>
          <reference field="1" count="0"/>
        </references>
      </pivotArea>
    </format>
    <format dxfId="52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5" count="0"/>
        </references>
      </pivotArea>
    </format>
    <format dxfId="51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5" count="0"/>
        </references>
      </pivotArea>
    </format>
    <format dxfId="50">
      <pivotArea dataOnly="0" labelOnly="1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5" count="0"/>
        </references>
      </pivotArea>
    </format>
    <format dxfId="49">
      <pivotArea dataOnly="0" labelOnly="1" outline="0" axis="axisValues" fieldPosition="0"/>
    </format>
  </formats>
  <pivotTableStyleInfo name="PivotStyleLight1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6B49B8-32B0-D549-88E6-B2D9D34589FB}" name="PivotTable1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F12:G40" firstHeaderRow="1" firstDataRow="1" firstDataCol="1"/>
  <pivotFields count="6">
    <pivotField axis="axisRow" showAll="0" sortType="ascending">
      <items count="7">
        <item m="1" x="4"/>
        <item m="1" x="5"/>
        <item m="1" x="3"/>
        <item x="0"/>
        <item x="1"/>
        <item x="2"/>
        <item t="default"/>
      </items>
    </pivotField>
    <pivotField axis="axisRow" showAll="0">
      <items count="5">
        <item x="3"/>
        <item sd="0" x="2"/>
        <item sd="0" x="0"/>
        <item sd="0" x="1"/>
        <item t="default" sd="0"/>
      </items>
    </pivotField>
    <pivotField showAll="0"/>
    <pivotField dataField="1" showAll="0"/>
    <pivotField showAll="0"/>
    <pivotField axis="axisRow" showAll="0">
      <items count="5">
        <item x="1"/>
        <item x="0"/>
        <item x="2"/>
        <item x="3"/>
        <item t="default"/>
      </items>
    </pivotField>
  </pivotFields>
  <rowFields count="3">
    <field x="0"/>
    <field x="1"/>
    <field x="5"/>
  </rowFields>
  <rowItems count="28">
    <i>
      <x v="3"/>
    </i>
    <i r="1">
      <x/>
    </i>
    <i r="2">
      <x/>
    </i>
    <i r="2">
      <x v="1"/>
    </i>
    <i r="2">
      <x v="2"/>
    </i>
    <i r="2">
      <x v="3"/>
    </i>
    <i r="1">
      <x v="1"/>
    </i>
    <i r="1">
      <x v="2"/>
    </i>
    <i r="1">
      <x v="3"/>
    </i>
    <i>
      <x v="4"/>
    </i>
    <i r="1">
      <x/>
    </i>
    <i r="2">
      <x/>
    </i>
    <i r="2">
      <x v="1"/>
    </i>
    <i r="2">
      <x v="2"/>
    </i>
    <i r="2">
      <x v="3"/>
    </i>
    <i r="1">
      <x v="1"/>
    </i>
    <i r="1">
      <x v="2"/>
    </i>
    <i r="1">
      <x v="3"/>
    </i>
    <i>
      <x v="5"/>
    </i>
    <i r="1">
      <x/>
    </i>
    <i r="2">
      <x/>
    </i>
    <i r="2">
      <x v="1"/>
    </i>
    <i r="2">
      <x v="2"/>
    </i>
    <i r="2">
      <x v="3"/>
    </i>
    <i r="1">
      <x v="1"/>
    </i>
    <i r="1">
      <x v="2"/>
    </i>
    <i r="1">
      <x v="3"/>
    </i>
    <i t="grand">
      <x/>
    </i>
  </rowItems>
  <colItems count="1">
    <i/>
  </colItems>
  <dataFields count="1">
    <dataField name="Sum of Sales" fld="3" baseField="0" baseItem="0"/>
  </dataFields>
  <formats count="23">
    <format dxfId="94">
      <pivotArea field="0" type="button" dataOnly="0" labelOnly="1" outline="0" axis="axisRow" fieldPosition="0"/>
    </format>
    <format dxfId="93">
      <pivotArea dataOnly="0" labelOnly="1" outline="0" axis="axisValues" fieldPosition="0"/>
    </format>
    <format dxfId="92">
      <pivotArea outline="0" collapsedLevelsAreSubtotals="1" fieldPosition="0"/>
    </format>
    <format dxfId="91">
      <pivotArea dataOnly="0" labelOnly="1" fieldPosition="0">
        <references count="1">
          <reference field="0" count="0"/>
        </references>
      </pivotArea>
    </format>
    <format dxfId="90">
      <pivotArea dataOnly="0" labelOnly="1" grandRow="1" outline="0" fieldPosition="0"/>
    </format>
    <format dxfId="89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88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87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86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5" count="0"/>
        </references>
      </pivotArea>
    </format>
    <format dxfId="85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5" count="0"/>
        </references>
      </pivotArea>
    </format>
    <format dxfId="84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5" count="0"/>
        </references>
      </pivotArea>
    </format>
    <format dxfId="83">
      <pivotArea type="all" dataOnly="0" outline="0" fieldPosition="0"/>
    </format>
    <format dxfId="82">
      <pivotArea outline="0" collapsedLevelsAreSubtotals="1" fieldPosition="0"/>
    </format>
    <format dxfId="81">
      <pivotArea field="0" type="button" dataOnly="0" labelOnly="1" outline="0" axis="axisRow" fieldPosition="0"/>
    </format>
    <format dxfId="80">
      <pivotArea dataOnly="0" labelOnly="1" fieldPosition="0">
        <references count="1">
          <reference field="0" count="0"/>
        </references>
      </pivotArea>
    </format>
    <format dxfId="79">
      <pivotArea dataOnly="0" labelOnly="1" grandRow="1" outline="0" fieldPosition="0"/>
    </format>
    <format dxfId="78">
      <pivotArea dataOnly="0" labelOnly="1" fieldPosition="0">
        <references count="2">
          <reference field="0" count="1" selected="0">
            <x v="3"/>
          </reference>
          <reference field="1" count="0"/>
        </references>
      </pivotArea>
    </format>
    <format dxfId="77">
      <pivotArea dataOnly="0" labelOnly="1" fieldPosition="0">
        <references count="2">
          <reference field="0" count="1" selected="0">
            <x v="4"/>
          </reference>
          <reference field="1" count="0"/>
        </references>
      </pivotArea>
    </format>
    <format dxfId="76">
      <pivotArea dataOnly="0" labelOnly="1" fieldPosition="0">
        <references count="2">
          <reference field="0" count="1" selected="0">
            <x v="5"/>
          </reference>
          <reference field="1" count="0"/>
        </references>
      </pivotArea>
    </format>
    <format dxfId="75">
      <pivotArea dataOnly="0" labelOnly="1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5" count="0"/>
        </references>
      </pivotArea>
    </format>
    <format dxfId="74">
      <pivotArea dataOnly="0" labelOnly="1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5" count="0"/>
        </references>
      </pivotArea>
    </format>
    <format dxfId="73">
      <pivotArea dataOnly="0" labelOnly="1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5" count="0"/>
        </references>
      </pivotArea>
    </format>
    <format dxfId="72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404604FE-67C3-264F-AEFB-A524240FF11B}" autoFormatId="16" applyNumberFormats="0" applyBorderFormats="0" applyFontFormats="0" applyPatternFormats="0" applyAlignmentFormats="0" applyWidthHeightFormats="0">
  <queryTableRefresh nextId="8">
    <queryTableFields count="6">
      <queryTableField id="1" name="Year" tableColumnId="1"/>
      <queryTableField id="2" name="Category" tableColumnId="2"/>
      <queryTableField id="3" name="Product" tableColumnId="3"/>
      <queryTableField id="4" name="Sales" tableColumnId="4"/>
      <queryTableField id="5" name="Rating" tableColumnId="5"/>
      <queryTableField id="7" name="Region" tableColumnId="7"/>
    </queryTableFields>
  </queryTableRefresh>
</queryTable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7214140-ABF4-274D-8BEC-96269684CCC5}" name="tblNorthSales" displayName="tblNorthSales" ref="F10:J85" totalsRowShown="0" headerRowDxfId="48" dataDxfId="47">
  <autoFilter ref="F10:J85" xr:uid="{559C0953-73AD-2446-BA57-3FEAB9984F79}"/>
  <tableColumns count="5">
    <tableColumn id="1" xr3:uid="{E460CD76-51CA-DF46-80A9-55A7BA21AA2F}" name="Year" dataDxfId="46"/>
    <tableColumn id="2" xr3:uid="{655D5A7A-5B42-C441-9527-DCFF7AD6F280}" name="Category" dataDxfId="45"/>
    <tableColumn id="3" xr3:uid="{2471443D-D775-ED42-9BBF-76348D205372}" name="Product" dataDxfId="44"/>
    <tableColumn id="4" xr3:uid="{1DF899EB-8C92-0448-BF49-2F7D4CC74EE0}" name="Sales" dataDxfId="43"/>
    <tableColumn id="5" xr3:uid="{EE93D537-EC36-F341-91A6-B8DD34A64763}" name="Rating" dataDxfId="4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2D5F393-E9B4-1F4E-B9AA-AA1C4B3EF831}" name="tblEastSales" displayName="tblEastSales" ref="F10:J85" totalsRowShown="0" headerRowDxfId="41" dataDxfId="40">
  <autoFilter ref="F10:J85" xr:uid="{82D5F393-E9B4-1F4E-B9AA-AA1C4B3EF831}"/>
  <tableColumns count="5">
    <tableColumn id="1" xr3:uid="{E13970A4-1AEE-7C4D-9A00-8FFA4DDB6A4C}" name="Year" dataDxfId="39"/>
    <tableColumn id="2" xr3:uid="{829FF585-035A-7B4D-A1A9-0DCEEBF50B10}" name="Category" dataDxfId="38"/>
    <tableColumn id="3" xr3:uid="{BDA07445-B4E8-2B4F-88B3-34D197FBE886}" name="Product" dataDxfId="37"/>
    <tableColumn id="4" xr3:uid="{D2CBAD4D-382B-9740-99E1-86166602A9EF}" name="Sales" dataDxfId="36"/>
    <tableColumn id="5" xr3:uid="{A5AAD683-AE0B-CF40-9E03-B49BF0CBC5A8}" name="Rating" dataDxfId="3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59C0953-73AD-2446-BA57-3FEAB9984F79}" name="tblSouthSales" displayName="tblSouthSales" ref="F10:J85" totalsRowShown="0" headerRowDxfId="34" dataDxfId="33">
  <autoFilter ref="F10:J85" xr:uid="{559C0953-73AD-2446-BA57-3FEAB9984F79}"/>
  <tableColumns count="5">
    <tableColumn id="1" xr3:uid="{3EEE210D-97D5-7740-B266-D39B0270B926}" name="Year" dataDxfId="32"/>
    <tableColumn id="2" xr3:uid="{71868E0C-3C7E-F34A-BE88-A090F5F07C32}" name="Category" dataDxfId="31"/>
    <tableColumn id="3" xr3:uid="{477FA841-EC86-9B48-9BD3-600B26FA283C}" name="Product" dataDxfId="30"/>
    <tableColumn id="4" xr3:uid="{7C902FAA-F6C7-634A-BFA4-B3DCA6628551}" name="Sales" dataDxfId="29"/>
    <tableColumn id="5" xr3:uid="{72FF8F86-B065-9A4F-9C1B-45C1969E4279}" name="Rating" dataDxfId="2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28986CF-D2F4-3D44-AA2D-E8A7CAB91396}" name="tblWestSales" displayName="tblWestSales" ref="F10:J85" totalsRowShown="0" headerRowDxfId="27" dataDxfId="26">
  <autoFilter ref="F10:J85" xr:uid="{559C0953-73AD-2446-BA57-3FEAB9984F79}"/>
  <tableColumns count="5">
    <tableColumn id="1" xr3:uid="{0539385F-2E57-814A-AE89-9FAB5A5A5161}" name="Year" dataDxfId="25"/>
    <tableColumn id="2" xr3:uid="{189B8D22-75E2-AA40-959D-2873B3D58B98}" name="Category" dataDxfId="24"/>
    <tableColumn id="3" xr3:uid="{ABA85370-6A37-2542-87AA-0C4A88C189DB}" name="Product" dataDxfId="23"/>
    <tableColumn id="4" xr3:uid="{BFFB22A1-F5A9-0448-8C5C-7DE850AD98DA}" name="Sales" dataDxfId="22"/>
    <tableColumn id="5" xr3:uid="{F0DF055E-2625-D848-9B0D-F27A7711BBE9}" name="Rating" dataDxfId="2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034D3DD-B943-E74F-91F5-FCBCB45446B6}" name="SalesData" displayName="SalesData" ref="F10:K310" tableType="queryTable" totalsRowShown="0" headerRowDxfId="20" dataDxfId="19">
  <autoFilter ref="F10:K310" xr:uid="{3034D3DD-B943-E74F-91F5-FCBCB45446B6}"/>
  <sortState xmlns:xlrd2="http://schemas.microsoft.com/office/spreadsheetml/2017/richdata2" ref="F11:K310">
    <sortCondition ref="F10:F310"/>
  </sortState>
  <tableColumns count="6">
    <tableColumn id="1" xr3:uid="{B6731B0A-43DA-8242-BF3A-45E269C134C3}" uniqueName="1" name="Year" queryTableFieldId="1" dataDxfId="18"/>
    <tableColumn id="2" xr3:uid="{9CF96CD2-B992-A944-93A8-C8F84D7E10F8}" uniqueName="2" name="Category" queryTableFieldId="2" dataDxfId="17"/>
    <tableColumn id="3" xr3:uid="{547E1455-1F19-3D4E-8860-6CB831BAA395}" uniqueName="3" name="Product" queryTableFieldId="3" dataDxfId="16"/>
    <tableColumn id="4" xr3:uid="{A2B37BEC-C61A-4947-B4A5-A901A25609B2}" uniqueName="4" name="Sales" queryTableFieldId="4" dataDxfId="15" dataCellStyle="Currency"/>
    <tableColumn id="5" xr3:uid="{4810303D-980C-0942-9D56-74469982E5F2}" uniqueName="5" name="Rating" queryTableFieldId="5" dataDxfId="14"/>
    <tableColumn id="7" xr3:uid="{46102AB7-21B1-C742-9652-56B027CE11AE}" uniqueName="7" name="Region" queryTableFieldId="7" dataDxf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steve.kraynak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3"/>
  <sheetViews>
    <sheetView showGridLines="0" tabSelected="1" zoomScaleNormal="100" workbookViewId="0"/>
  </sheetViews>
  <sheetFormatPr defaultColWidth="9" defaultRowHeight="12" x14ac:dyDescent="0.2"/>
  <cols>
    <col min="3" max="4" width="3.7109375" customWidth="1"/>
    <col min="6" max="6" width="18" customWidth="1"/>
    <col min="9" max="9" width="28.28515625" customWidth="1"/>
  </cols>
  <sheetData>
    <row r="1" spans="1:19" x14ac:dyDescent="0.2">
      <c r="A1" s="33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</row>
    <row r="2" spans="1:19" x14ac:dyDescent="0.2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x14ac:dyDescent="0.2">
      <c r="A3" s="33" t="s">
        <v>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</row>
    <row r="4" spans="1:19" x14ac:dyDescent="0.2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</row>
    <row r="5" spans="1:19" ht="20.25" x14ac:dyDescent="0.3">
      <c r="A5" s="69"/>
      <c r="B5" s="69"/>
      <c r="C5" s="9" t="str">
        <f>Client_Name</f>
        <v>SumProduct Pty Limited</v>
      </c>
      <c r="D5" s="7"/>
      <c r="E5" s="7"/>
      <c r="F5" s="7"/>
      <c r="G5" s="7"/>
      <c r="H5" s="7"/>
      <c r="I5" s="7"/>
      <c r="J5" s="7"/>
      <c r="K5" s="69"/>
      <c r="L5" s="69"/>
      <c r="M5" s="69"/>
      <c r="N5" s="69"/>
      <c r="O5" s="69"/>
      <c r="P5" s="69"/>
      <c r="Q5" s="69"/>
      <c r="R5" s="69"/>
      <c r="S5" s="69"/>
    </row>
    <row r="6" spans="1:19" ht="18" x14ac:dyDescent="0.25">
      <c r="A6" s="69"/>
      <c r="B6" s="69"/>
      <c r="C6" s="11" t="str">
        <f ca="1">Model_Name</f>
        <v>Mac Blog 07 Consolidate ranges.xlsx</v>
      </c>
      <c r="D6" s="7"/>
      <c r="E6" s="7"/>
      <c r="F6" s="7"/>
      <c r="G6" s="7"/>
      <c r="H6" s="7"/>
      <c r="I6" s="7"/>
      <c r="J6" s="7"/>
      <c r="K6" s="69"/>
      <c r="L6" s="69"/>
      <c r="M6" s="69"/>
      <c r="N6" s="69"/>
      <c r="O6" s="69"/>
      <c r="P6" s="69"/>
      <c r="Q6" s="69"/>
      <c r="R6" s="69"/>
      <c r="S6" s="69"/>
    </row>
    <row r="7" spans="1:19" ht="12.75" customHeight="1" x14ac:dyDescent="0.2">
      <c r="A7" s="69"/>
      <c r="B7" s="69"/>
      <c r="C7" s="7"/>
      <c r="D7" s="7"/>
      <c r="E7" s="7"/>
      <c r="F7" s="7"/>
      <c r="G7" s="7"/>
      <c r="H7" s="7"/>
      <c r="I7" s="7"/>
      <c r="J7" s="7"/>
      <c r="K7" s="69"/>
      <c r="L7" s="69"/>
      <c r="M7" s="69"/>
      <c r="N7" s="69"/>
      <c r="O7" s="69"/>
      <c r="P7" s="69"/>
      <c r="Q7" s="69"/>
      <c r="R7" s="69"/>
      <c r="S7" s="69"/>
    </row>
    <row r="8" spans="1:19" ht="12.75" customHeight="1" x14ac:dyDescent="0.2">
      <c r="A8" s="69"/>
      <c r="B8" s="69"/>
      <c r="C8" s="7"/>
      <c r="D8" s="7"/>
      <c r="E8" s="7"/>
      <c r="F8" s="7"/>
      <c r="G8" s="7"/>
      <c r="H8" s="7"/>
      <c r="I8" s="7"/>
      <c r="J8" s="7"/>
      <c r="K8" s="69"/>
      <c r="L8" s="69"/>
      <c r="M8" s="69"/>
      <c r="N8" s="69"/>
      <c r="O8" s="69"/>
      <c r="P8" s="69"/>
      <c r="Q8" s="69"/>
      <c r="R8" s="69"/>
      <c r="S8" s="69"/>
    </row>
    <row r="9" spans="1:19" ht="12.75" customHeight="1" x14ac:dyDescent="0.2">
      <c r="A9" s="69"/>
      <c r="B9" s="69"/>
      <c r="C9" s="7"/>
      <c r="D9" s="7"/>
      <c r="E9" s="7"/>
      <c r="F9" s="7"/>
      <c r="G9" s="7"/>
      <c r="H9" s="7"/>
      <c r="I9" s="7"/>
      <c r="J9" s="7"/>
      <c r="K9" s="69"/>
      <c r="L9" s="69"/>
      <c r="M9" s="69"/>
      <c r="N9" s="69"/>
      <c r="O9" s="69"/>
      <c r="P9" s="69"/>
      <c r="Q9" s="69"/>
      <c r="R9" s="69"/>
      <c r="S9" s="69"/>
    </row>
    <row r="10" spans="1:19" ht="12.75" customHeight="1" x14ac:dyDescent="0.2">
      <c r="A10" s="69"/>
      <c r="B10" s="69"/>
      <c r="C10" s="7"/>
      <c r="D10" s="7"/>
      <c r="E10" s="7"/>
      <c r="F10" s="7"/>
      <c r="G10" s="7"/>
      <c r="H10" s="7"/>
      <c r="I10" s="7"/>
      <c r="J10" s="7"/>
      <c r="K10" s="69"/>
      <c r="L10" s="69"/>
      <c r="M10" s="69"/>
      <c r="N10" s="69"/>
      <c r="O10" s="69"/>
      <c r="P10" s="69"/>
      <c r="Q10" s="69"/>
      <c r="R10" s="69"/>
      <c r="S10" s="69"/>
    </row>
    <row r="11" spans="1:19" ht="15" customHeight="1" x14ac:dyDescent="0.25">
      <c r="A11" s="69"/>
      <c r="B11" s="69"/>
      <c r="C11" s="7"/>
      <c r="D11" s="7"/>
      <c r="E11" s="7"/>
      <c r="F11" s="7"/>
      <c r="G11" s="7"/>
      <c r="H11" s="7"/>
      <c r="I11" s="7"/>
      <c r="J11" s="7"/>
      <c r="K11" s="69"/>
      <c r="L11" s="69"/>
      <c r="M11" s="69"/>
      <c r="N11" s="69"/>
      <c r="O11" s="69"/>
      <c r="P11" s="69"/>
      <c r="Q11" s="69"/>
      <c r="R11" s="69"/>
      <c r="S11" s="26"/>
    </row>
    <row r="12" spans="1:19" ht="12.75" customHeight="1" x14ac:dyDescent="0.2">
      <c r="A12" s="69"/>
      <c r="B12" s="69"/>
      <c r="C12" s="7"/>
      <c r="D12" s="7"/>
      <c r="E12" s="7"/>
      <c r="F12" s="7"/>
      <c r="G12" s="7"/>
      <c r="H12" s="7"/>
      <c r="I12" s="7"/>
      <c r="J12" s="7"/>
      <c r="K12" s="69"/>
      <c r="L12" s="69"/>
      <c r="M12" s="69"/>
      <c r="N12" s="69"/>
      <c r="O12" s="69"/>
      <c r="P12" s="69"/>
      <c r="Q12" s="69"/>
      <c r="R12" s="69"/>
      <c r="S12" s="69"/>
    </row>
    <row r="13" spans="1:19" ht="12.75" customHeight="1" x14ac:dyDescent="0.2">
      <c r="A13" s="69"/>
      <c r="B13" s="69"/>
      <c r="C13" s="7"/>
      <c r="D13" s="7"/>
      <c r="E13" s="7"/>
      <c r="F13" s="7"/>
      <c r="G13" s="7"/>
      <c r="H13" s="7"/>
      <c r="I13" s="7"/>
      <c r="J13" s="7"/>
      <c r="K13" s="69"/>
      <c r="L13" s="69"/>
      <c r="M13" s="69"/>
      <c r="N13" s="69"/>
      <c r="O13" s="69"/>
      <c r="P13" s="69"/>
      <c r="Q13" s="69"/>
      <c r="R13" s="69"/>
      <c r="S13" s="69"/>
    </row>
    <row r="14" spans="1:19" ht="12.75" customHeight="1" x14ac:dyDescent="0.35">
      <c r="A14" s="69"/>
      <c r="B14" s="69"/>
      <c r="C14" s="37" t="s">
        <v>71</v>
      </c>
      <c r="D14" s="30"/>
      <c r="E14" s="31"/>
      <c r="F14" s="31"/>
      <c r="G14" s="31"/>
      <c r="H14" s="31"/>
      <c r="I14" s="31"/>
      <c r="J14" s="31"/>
      <c r="K14" s="69"/>
      <c r="L14" s="69"/>
      <c r="M14" s="69"/>
      <c r="N14" s="69"/>
      <c r="O14" s="69"/>
      <c r="P14" s="69"/>
      <c r="Q14" s="69"/>
      <c r="R14" s="69"/>
      <c r="S14" s="69"/>
    </row>
    <row r="15" spans="1:19" ht="12.75" customHeight="1" x14ac:dyDescent="0.35">
      <c r="A15" s="69"/>
      <c r="B15" s="69"/>
      <c r="C15" s="30"/>
      <c r="D15" s="30"/>
      <c r="E15" s="31"/>
      <c r="F15" s="31"/>
      <c r="G15" s="31"/>
      <c r="H15" s="31"/>
      <c r="I15" s="31"/>
      <c r="J15" s="31"/>
      <c r="K15" s="69"/>
      <c r="L15" s="69"/>
      <c r="M15" s="69"/>
      <c r="N15" s="69"/>
      <c r="O15" s="69"/>
      <c r="P15" s="69"/>
      <c r="Q15" s="69"/>
      <c r="R15" s="69"/>
      <c r="S15" s="69"/>
    </row>
    <row r="16" spans="1:19" ht="12.75" customHeight="1" x14ac:dyDescent="0.2">
      <c r="A16" s="69"/>
      <c r="B16" s="69"/>
      <c r="C16" s="37" t="s">
        <v>19</v>
      </c>
      <c r="D16" s="38"/>
      <c r="E16" s="7"/>
      <c r="F16" s="7"/>
      <c r="G16" s="7"/>
      <c r="H16" s="7"/>
      <c r="I16" s="7"/>
      <c r="J16" s="7"/>
      <c r="K16" s="69"/>
      <c r="L16" s="69"/>
      <c r="M16" s="69"/>
      <c r="N16" s="69"/>
      <c r="O16" s="69"/>
      <c r="P16" s="69"/>
      <c r="Q16" s="69"/>
      <c r="R16" s="69"/>
      <c r="S16" s="69"/>
    </row>
    <row r="17" spans="1:19" ht="12.75" customHeight="1" x14ac:dyDescent="0.2">
      <c r="A17" s="69"/>
      <c r="B17" s="69"/>
      <c r="C17" s="60" t="s">
        <v>124</v>
      </c>
      <c r="D17" s="60"/>
      <c r="E17" s="60"/>
      <c r="F17" s="60"/>
      <c r="G17" s="60"/>
      <c r="H17" s="60"/>
      <c r="I17" s="60"/>
      <c r="J17" s="60"/>
      <c r="K17" s="69"/>
      <c r="L17" s="69"/>
      <c r="M17" s="69"/>
      <c r="N17" s="69"/>
      <c r="O17" s="69"/>
      <c r="P17" s="69"/>
      <c r="Q17" s="69"/>
      <c r="R17" s="69"/>
      <c r="S17" s="69"/>
    </row>
    <row r="18" spans="1:19" ht="12.75" customHeight="1" x14ac:dyDescent="0.2">
      <c r="A18" s="69"/>
      <c r="B18" s="69"/>
      <c r="C18" s="61"/>
      <c r="D18" s="61"/>
      <c r="E18" s="61"/>
      <c r="F18" s="61"/>
      <c r="G18" s="61"/>
      <c r="H18" s="61"/>
      <c r="I18" s="61"/>
      <c r="J18" s="61"/>
      <c r="K18" s="69"/>
      <c r="L18" s="69"/>
      <c r="M18" s="69"/>
      <c r="N18" s="69"/>
      <c r="O18" s="69"/>
      <c r="P18" s="69"/>
      <c r="Q18" s="69"/>
      <c r="R18" s="69"/>
      <c r="S18" s="69"/>
    </row>
    <row r="19" spans="1:19" ht="12.75" customHeight="1" x14ac:dyDescent="0.35">
      <c r="A19" s="69"/>
      <c r="B19" s="69"/>
      <c r="C19" s="32"/>
      <c r="D19" s="30"/>
      <c r="E19" s="31"/>
      <c r="F19" s="31"/>
      <c r="G19" s="31"/>
      <c r="H19" s="31"/>
      <c r="I19" s="31"/>
      <c r="J19" s="31"/>
      <c r="K19" s="69"/>
      <c r="L19" s="69"/>
      <c r="M19" s="69"/>
      <c r="N19" s="69"/>
      <c r="O19" s="69"/>
      <c r="P19" s="69"/>
      <c r="Q19" s="69"/>
      <c r="R19" s="69"/>
      <c r="S19" s="69"/>
    </row>
    <row r="20" spans="1:19" ht="12.75" customHeight="1" x14ac:dyDescent="0.35">
      <c r="A20" s="69"/>
      <c r="B20" s="69"/>
      <c r="C20" s="32"/>
      <c r="D20" s="30"/>
      <c r="E20" s="31"/>
      <c r="F20" s="31"/>
      <c r="G20" s="31"/>
      <c r="H20" s="31"/>
      <c r="I20" s="31"/>
      <c r="J20" s="31"/>
      <c r="K20" s="69"/>
      <c r="L20" s="69"/>
      <c r="M20" s="69"/>
      <c r="N20" s="69"/>
      <c r="O20" s="69"/>
      <c r="P20" s="69"/>
      <c r="Q20" s="69"/>
      <c r="R20" s="69"/>
      <c r="S20" s="69"/>
    </row>
    <row r="21" spans="1:19" ht="12.75" customHeight="1" x14ac:dyDescent="0.35">
      <c r="A21" s="69"/>
      <c r="B21" s="69"/>
      <c r="C21" s="39" t="s">
        <v>20</v>
      </c>
      <c r="D21" s="38"/>
      <c r="E21" s="7"/>
      <c r="F21" s="7"/>
      <c r="G21" s="62" t="s">
        <v>70</v>
      </c>
      <c r="H21" s="63"/>
      <c r="I21" s="63"/>
      <c r="J21" s="31"/>
      <c r="K21" s="69"/>
      <c r="L21" s="69"/>
      <c r="M21" s="69"/>
      <c r="N21" s="69"/>
      <c r="O21" s="69"/>
      <c r="P21" s="69"/>
      <c r="Q21" s="69"/>
      <c r="R21" s="69"/>
      <c r="S21" s="69"/>
    </row>
    <row r="22" spans="1:19" ht="12.75" customHeight="1" x14ac:dyDescent="0.35">
      <c r="A22" s="69"/>
      <c r="B22" s="69"/>
      <c r="C22" s="39" t="s">
        <v>21</v>
      </c>
      <c r="D22" s="38"/>
      <c r="E22" s="7"/>
      <c r="F22" s="7"/>
      <c r="G22" s="62" t="s">
        <v>22</v>
      </c>
      <c r="H22" s="63"/>
      <c r="I22" s="63"/>
      <c r="J22" s="31"/>
      <c r="K22" s="69"/>
      <c r="L22" s="69"/>
      <c r="M22" s="69"/>
      <c r="N22" s="69"/>
      <c r="O22" s="69"/>
      <c r="P22" s="69"/>
      <c r="Q22" s="69"/>
      <c r="R22" s="69"/>
      <c r="S22" s="69"/>
    </row>
    <row r="23" spans="1:19" ht="12.75" customHeight="1" x14ac:dyDescent="0.3">
      <c r="A23" s="69"/>
      <c r="B23" s="69"/>
      <c r="C23" s="34"/>
      <c r="D23" s="34"/>
      <c r="E23" s="34"/>
      <c r="F23" s="34"/>
      <c r="G23" s="34"/>
      <c r="H23" s="34"/>
      <c r="I23" s="34"/>
      <c r="J23" s="34"/>
      <c r="K23" s="69"/>
      <c r="L23" s="69"/>
      <c r="M23" s="69"/>
      <c r="N23" s="69"/>
      <c r="O23" s="69"/>
      <c r="P23" s="69"/>
      <c r="Q23" s="69"/>
      <c r="R23" s="69"/>
      <c r="S23" s="69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3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"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9" t="s">
        <v>1</v>
      </c>
      <c r="F1" s="35"/>
      <c r="G1" s="35"/>
    </row>
    <row r="2" spans="1:12" ht="18" x14ac:dyDescent="0.25">
      <c r="A2" s="11" t="str">
        <f ca="1">Model_Name</f>
        <v>Mac Blog 07 Consolidate ranges.xlsx</v>
      </c>
    </row>
    <row r="3" spans="1:12" x14ac:dyDescent="0.2">
      <c r="A3" s="33" t="s">
        <v>1</v>
      </c>
      <c r="B3" s="33"/>
      <c r="C3" s="33"/>
      <c r="D3" s="33"/>
      <c r="E3" s="33"/>
    </row>
    <row r="4" spans="1:12" ht="14.25" x14ac:dyDescent="0.2">
      <c r="E4" t="s">
        <v>2</v>
      </c>
      <c r="G4" s="17">
        <f>Overall_Error_Check</f>
        <v>0</v>
      </c>
    </row>
    <row r="7" spans="1:12" ht="16.5" thickBot="1" x14ac:dyDescent="0.3">
      <c r="B7" s="28">
        <v>1</v>
      </c>
      <c r="C7" s="28" t="s">
        <v>23</v>
      </c>
      <c r="D7" s="28"/>
      <c r="E7" s="28"/>
      <c r="F7" s="28"/>
      <c r="G7" s="28"/>
      <c r="H7" s="28"/>
      <c r="I7" s="28"/>
      <c r="J7" s="28"/>
      <c r="K7" s="28"/>
      <c r="L7" s="28"/>
    </row>
    <row r="8" spans="1:12" ht="12.75" thickTop="1" x14ac:dyDescent="0.2"/>
    <row r="9" spans="1:12" x14ac:dyDescent="0.2">
      <c r="F9" s="33" t="s">
        <v>24</v>
      </c>
    </row>
    <row r="10" spans="1:12" x14ac:dyDescent="0.2">
      <c r="F10" s="33" t="s">
        <v>25</v>
      </c>
    </row>
    <row r="11" spans="1:12" x14ac:dyDescent="0.2">
      <c r="F11" s="33" t="s">
        <v>0</v>
      </c>
    </row>
    <row r="12" spans="1:12" x14ac:dyDescent="0.2">
      <c r="F12" s="33" t="s">
        <v>121</v>
      </c>
    </row>
    <row r="13" spans="1:12" x14ac:dyDescent="0.2">
      <c r="F13" s="33" t="s">
        <v>110</v>
      </c>
    </row>
    <row r="14" spans="1:12" x14ac:dyDescent="0.2">
      <c r="F14" s="33" t="s">
        <v>111</v>
      </c>
    </row>
    <row r="15" spans="1:12" x14ac:dyDescent="0.2">
      <c r="F15" s="33" t="s">
        <v>112</v>
      </c>
    </row>
    <row r="16" spans="1:12" x14ac:dyDescent="0.2">
      <c r="F16" s="33" t="s">
        <v>113</v>
      </c>
    </row>
    <row r="17" spans="6:6" x14ac:dyDescent="0.2">
      <c r="F17" s="33" t="s">
        <v>122</v>
      </c>
    </row>
    <row r="18" spans="6:6" x14ac:dyDescent="0.2">
      <c r="F18" s="33" t="s">
        <v>123</v>
      </c>
    </row>
    <row r="19" spans="6:6" x14ac:dyDescent="0.2">
      <c r="F19" s="33" t="s">
        <v>64</v>
      </c>
    </row>
    <row r="20" spans="6:6" x14ac:dyDescent="0.2">
      <c r="F20" s="33"/>
    </row>
    <row r="21" spans="6:6" x14ac:dyDescent="0.2">
      <c r="F21" s="33"/>
    </row>
    <row r="22" spans="6:6" ht="18" x14ac:dyDescent="0.25">
      <c r="F22" s="36"/>
    </row>
    <row r="23" spans="6:6" ht="18" x14ac:dyDescent="0.25">
      <c r="F23" s="36"/>
    </row>
    <row r="24" spans="6:6" ht="18" x14ac:dyDescent="0.25">
      <c r="F24" s="36"/>
    </row>
    <row r="25" spans="6:6" ht="18" x14ac:dyDescent="0.25">
      <c r="F25" s="36"/>
    </row>
    <row r="26" spans="6:6" ht="18" x14ac:dyDescent="0.25">
      <c r="F26" s="36"/>
    </row>
    <row r="27" spans="6:6" ht="18" x14ac:dyDescent="0.25">
      <c r="F27" s="36"/>
    </row>
    <row r="28" spans="6:6" ht="18" x14ac:dyDescent="0.25">
      <c r="F28" s="36"/>
    </row>
    <row r="29" spans="6:6" ht="18" x14ac:dyDescent="0.25">
      <c r="F29" s="36"/>
    </row>
    <row r="30" spans="6:6" ht="18" x14ac:dyDescent="0.25">
      <c r="F30" s="36"/>
    </row>
    <row r="31" spans="6:6" ht="18" x14ac:dyDescent="0.25">
      <c r="F31" s="36"/>
    </row>
    <row r="32" spans="6:6" ht="18" x14ac:dyDescent="0.25">
      <c r="F32" s="36"/>
    </row>
    <row r="33" spans="6:6" ht="18" x14ac:dyDescent="0.25">
      <c r="F33" s="36"/>
    </row>
    <row r="34" spans="6:6" ht="18" x14ac:dyDescent="0.25">
      <c r="F34" s="36"/>
    </row>
  </sheetData>
  <conditionalFormatting sqref="G4">
    <cfRule type="cellIs" dxfId="12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53EBF294-64D6-4405-8FE6-C5E528852E36}"/>
    <hyperlink ref="F10" location="HL_3" display="Style Guide" xr:uid="{47BEE52E-3C42-4319-8C37-83EECF9D535D}"/>
    <hyperlink ref="F11" location="HL_4" display="Model Parameters" xr:uid="{4DC98022-DDCE-43FC-953C-50DCC6604CF5}"/>
    <hyperlink ref="F12" location="HL_5" display="PivotTables" xr:uid="{DEF536D7-B88C-478C-AB07-17E405D1C11A}"/>
    <hyperlink ref="F13" location="HL_6" display="North" xr:uid="{818563F3-71F8-4781-8BEC-A6645AEABF96}"/>
    <hyperlink ref="F14" location="HL_7" display="East" xr:uid="{13F230B8-8D1F-433C-B410-B02F8393893A}"/>
    <hyperlink ref="F15" location="HL_8" display="South" xr:uid="{8385ABC1-9439-48F9-9616-66B8C32F237B}"/>
    <hyperlink ref="F16" location="HL_9" display="West" xr:uid="{26F1152A-8238-4536-AC93-02E89964CB10}"/>
    <hyperlink ref="F17" location="HL_10" display="PQ SalesData" xr:uid="{238DD53C-0C68-4EFB-8FE2-455EA75CC71D}"/>
    <hyperlink ref="F18" location="HL_11" display="VSTACK SalesData" xr:uid="{2D2BE163-CC2D-475C-9F94-6386F4B5DC58}"/>
    <hyperlink ref="F19" location="HL_12" display="Error Checks" xr:uid="{AB9D674E-E136-4537-A27B-D39263DD7A01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99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140625" customWidth="1"/>
    <col min="10" max="10" width="1.7109375" customWidth="1"/>
    <col min="11" max="11" width="23.28515625" customWidth="1"/>
    <col min="12" max="13" width="9.140625" customWidth="1"/>
    <col min="14" max="14" width="1.7109375" customWidth="1"/>
    <col min="15" max="15" width="0" hidden="1" customWidth="1"/>
    <col min="16" max="16384" width="8.7109375" hidden="1"/>
  </cols>
  <sheetData>
    <row r="1" spans="1:13" ht="20.25" x14ac:dyDescent="0.3">
      <c r="A1" s="9" t="str">
        <f ca="1">IF(ISERROR(RIGHT(CELL("filename",A1),LEN(CELL("filename",A1))-FIND("]",CELL("filename",A1)))),
"",
RIGHT(CELL("filename",A1),LEN(CELL("filename",A1))-FIND("]",CELL("filename",A1))))</f>
        <v>Style Guide</v>
      </c>
      <c r="K1" s="33"/>
    </row>
    <row r="2" spans="1:13" ht="18" x14ac:dyDescent="0.25">
      <c r="A2" s="11" t="str">
        <f ca="1">Model_Name</f>
        <v>Mac Blog 07 Consolidate ranges.xlsx</v>
      </c>
    </row>
    <row r="3" spans="1:13" x14ac:dyDescent="0.2">
      <c r="A3" s="62" t="s">
        <v>1</v>
      </c>
      <c r="B3" s="63"/>
      <c r="C3" s="63"/>
      <c r="D3" s="63"/>
      <c r="E3" s="63"/>
    </row>
    <row r="4" spans="1:13" ht="14.25" x14ac:dyDescent="0.2">
      <c r="E4" t="s">
        <v>2</v>
      </c>
      <c r="I4" s="1">
        <f>Overall_Error_Check</f>
        <v>0</v>
      </c>
    </row>
    <row r="5" spans="1:13" x14ac:dyDescent="0.2">
      <c r="A5" s="33"/>
    </row>
    <row r="6" spans="1:13" ht="16.5" thickBot="1" x14ac:dyDescent="0.3">
      <c r="B6" s="28">
        <f>MAX($B$5:$B5)+1</f>
        <v>1</v>
      </c>
      <c r="C6" s="2" t="s">
        <v>26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65" t="s">
        <v>27</v>
      </c>
      <c r="D8" s="65"/>
      <c r="E8" s="65"/>
      <c r="F8" s="65"/>
      <c r="G8" s="65"/>
      <c r="H8" s="8"/>
      <c r="I8" s="8" t="s">
        <v>28</v>
      </c>
      <c r="J8" s="8"/>
      <c r="K8" s="8" t="s">
        <v>29</v>
      </c>
    </row>
    <row r="9" spans="1:13" outlineLevel="1" x14ac:dyDescent="0.2">
      <c r="C9" s="64"/>
      <c r="D9" s="64"/>
      <c r="E9" s="64"/>
      <c r="F9" s="64"/>
      <c r="G9" s="64"/>
      <c r="K9" s="40"/>
    </row>
    <row r="10" spans="1:13" ht="20.25" outlineLevel="1" x14ac:dyDescent="0.3">
      <c r="C10" s="64" t="s">
        <v>30</v>
      </c>
      <c r="D10" s="64"/>
      <c r="E10" s="64"/>
      <c r="F10" s="64"/>
      <c r="G10" s="64"/>
      <c r="I10" s="9" t="str">
        <f>C10</f>
        <v>Sheet Title</v>
      </c>
      <c r="K10" s="14" t="s">
        <v>30</v>
      </c>
    </row>
    <row r="11" spans="1:13" ht="18" outlineLevel="1" x14ac:dyDescent="0.25">
      <c r="C11" s="64" t="s">
        <v>5</v>
      </c>
      <c r="D11" s="64"/>
      <c r="E11" s="64"/>
      <c r="F11" s="64"/>
      <c r="G11" s="64"/>
      <c r="I11" s="11" t="str">
        <f>C11</f>
        <v>Model Name</v>
      </c>
      <c r="K11" s="14" t="s">
        <v>5</v>
      </c>
    </row>
    <row r="12" spans="1:13" ht="15" outlineLevel="1" x14ac:dyDescent="0.25">
      <c r="C12" s="64"/>
      <c r="D12" s="64"/>
      <c r="E12" s="64"/>
      <c r="F12" s="64"/>
      <c r="G12" s="64"/>
      <c r="K12" s="14"/>
    </row>
    <row r="13" spans="1:13" ht="16.5" outlineLevel="1" thickBot="1" x14ac:dyDescent="0.3">
      <c r="C13" s="64" t="s">
        <v>31</v>
      </c>
      <c r="D13" s="66"/>
      <c r="E13" s="66"/>
      <c r="F13" s="66"/>
      <c r="G13" s="66"/>
      <c r="I13" s="27" t="str">
        <f>C13</f>
        <v>Header 1</v>
      </c>
      <c r="K13" s="14" t="s">
        <v>31</v>
      </c>
    </row>
    <row r="14" spans="1:13" ht="17.25" outlineLevel="1" thickTop="1" x14ac:dyDescent="0.25">
      <c r="C14" s="64" t="s">
        <v>32</v>
      </c>
      <c r="D14" s="64"/>
      <c r="E14" s="64"/>
      <c r="F14" s="64"/>
      <c r="G14" s="64"/>
      <c r="I14" s="3" t="str">
        <f>C14</f>
        <v>Header 2</v>
      </c>
      <c r="K14" s="14" t="s">
        <v>32</v>
      </c>
    </row>
    <row r="15" spans="1:13" ht="15" outlineLevel="1" x14ac:dyDescent="0.25">
      <c r="C15" s="64" t="s">
        <v>33</v>
      </c>
      <c r="D15" s="64"/>
      <c r="E15" s="64"/>
      <c r="F15" s="64"/>
      <c r="G15" s="64"/>
      <c r="I15" s="41" t="str">
        <f>C15</f>
        <v>Header 3</v>
      </c>
      <c r="K15" s="14" t="s">
        <v>33</v>
      </c>
    </row>
    <row r="16" spans="1:13" ht="15" outlineLevel="1" x14ac:dyDescent="0.25">
      <c r="C16" s="64" t="s">
        <v>34</v>
      </c>
      <c r="D16" s="64"/>
      <c r="E16" s="64"/>
      <c r="F16" s="64"/>
      <c r="G16" s="64"/>
      <c r="I16" s="42" t="str">
        <f>C16</f>
        <v>Header 4</v>
      </c>
      <c r="K16" s="14" t="s">
        <v>34</v>
      </c>
    </row>
    <row r="17" spans="2:14" ht="15" outlineLevel="1" x14ac:dyDescent="0.25">
      <c r="C17" s="64"/>
      <c r="D17" s="64"/>
      <c r="E17" s="64"/>
      <c r="F17" s="64"/>
      <c r="G17" s="64"/>
      <c r="K17" s="14"/>
    </row>
    <row r="18" spans="2:14" ht="15" outlineLevel="1" x14ac:dyDescent="0.25">
      <c r="C18" s="64" t="s">
        <v>35</v>
      </c>
      <c r="D18" s="64"/>
      <c r="E18" s="64"/>
      <c r="F18" s="64"/>
      <c r="G18" s="64"/>
      <c r="I18" s="12" t="str">
        <f>C18</f>
        <v>Notes</v>
      </c>
      <c r="K18" s="14" t="s">
        <v>35</v>
      </c>
    </row>
    <row r="19" spans="2:14" ht="15" outlineLevel="1" x14ac:dyDescent="0.25">
      <c r="C19" s="64"/>
      <c r="D19" s="64"/>
      <c r="E19" s="64"/>
      <c r="F19" s="64"/>
      <c r="G19" s="64"/>
      <c r="K19" s="14"/>
      <c r="N19" s="12"/>
    </row>
    <row r="20" spans="2:14" ht="15" outlineLevel="1" x14ac:dyDescent="0.25">
      <c r="C20" s="64" t="s">
        <v>36</v>
      </c>
      <c r="D20" s="64"/>
      <c r="E20" s="64"/>
      <c r="F20" s="64"/>
      <c r="G20" s="64"/>
      <c r="I20" s="8" t="str">
        <f>C20</f>
        <v>Table Heading</v>
      </c>
      <c r="K20" s="14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28">
        <f>MAX($B$5:$B22)+1</f>
        <v>2</v>
      </c>
      <c r="C23" s="2" t="s">
        <v>37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65" t="s">
        <v>27</v>
      </c>
      <c r="D25" s="65"/>
      <c r="E25" s="65"/>
      <c r="F25" s="65"/>
      <c r="G25" s="65"/>
      <c r="H25" s="8"/>
      <c r="I25" s="8" t="s">
        <v>28</v>
      </c>
      <c r="J25" s="8"/>
      <c r="K25" s="8" t="s">
        <v>29</v>
      </c>
    </row>
    <row r="26" spans="2:14" ht="15" outlineLevel="1" x14ac:dyDescent="0.25">
      <c r="C26" s="64"/>
      <c r="D26" s="64"/>
      <c r="E26" s="64"/>
      <c r="F26" s="64"/>
      <c r="G26" s="64"/>
      <c r="K26" s="10"/>
    </row>
    <row r="27" spans="2:14" ht="15" outlineLevel="1" x14ac:dyDescent="0.25">
      <c r="C27" s="64" t="s">
        <v>38</v>
      </c>
      <c r="D27" s="64"/>
      <c r="E27" s="64"/>
      <c r="F27" s="64"/>
      <c r="G27" s="64"/>
      <c r="I27" s="13" t="s">
        <v>38</v>
      </c>
      <c r="K27" s="14" t="str">
        <f>C27</f>
        <v>Assumption</v>
      </c>
    </row>
    <row r="28" spans="2:14" ht="15" outlineLevel="1" x14ac:dyDescent="0.25">
      <c r="C28" s="64"/>
      <c r="D28" s="64"/>
      <c r="E28" s="64"/>
      <c r="F28" s="64"/>
      <c r="G28" s="64"/>
      <c r="K28" s="14"/>
    </row>
    <row r="29" spans="2:14" ht="15" outlineLevel="1" x14ac:dyDescent="0.25">
      <c r="C29" s="64" t="s">
        <v>39</v>
      </c>
      <c r="D29" s="64"/>
      <c r="E29" s="64"/>
      <c r="F29" s="64"/>
      <c r="G29" s="64"/>
      <c r="I29" s="15" t="str">
        <f>C29</f>
        <v>Constraint</v>
      </c>
      <c r="K29" s="14" t="str">
        <f>C29</f>
        <v>Constraint</v>
      </c>
    </row>
    <row r="30" spans="2:14" ht="15" outlineLevel="1" x14ac:dyDescent="0.25">
      <c r="C30" s="64"/>
      <c r="D30" s="64"/>
      <c r="E30" s="64"/>
      <c r="F30" s="64"/>
      <c r="G30" s="64"/>
      <c r="K30" s="14"/>
    </row>
    <row r="31" spans="2:14" ht="15" outlineLevel="1" x14ac:dyDescent="0.25">
      <c r="C31" s="64" t="s">
        <v>40</v>
      </c>
      <c r="D31" s="64"/>
      <c r="E31" s="64"/>
      <c r="F31" s="64"/>
      <c r="G31" s="64"/>
      <c r="I31" s="16"/>
      <c r="K31" s="14" t="str">
        <f>C31</f>
        <v>Empty</v>
      </c>
    </row>
    <row r="32" spans="2:14" ht="15" outlineLevel="1" x14ac:dyDescent="0.25">
      <c r="C32" s="64"/>
      <c r="D32" s="64"/>
      <c r="E32" s="64"/>
      <c r="F32" s="64"/>
      <c r="G32" s="64"/>
      <c r="K32" s="14"/>
    </row>
    <row r="33" spans="3:11" ht="15" outlineLevel="1" x14ac:dyDescent="0.25">
      <c r="C33" t="s">
        <v>41</v>
      </c>
      <c r="I33" s="17">
        <v>0</v>
      </c>
      <c r="K33" s="14" t="str">
        <f>C33</f>
        <v>Error Check</v>
      </c>
    </row>
    <row r="34" spans="3:11" ht="15" outlineLevel="1" x14ac:dyDescent="0.25">
      <c r="K34" s="14"/>
    </row>
    <row r="35" spans="3:11" ht="15" outlineLevel="1" x14ac:dyDescent="0.25">
      <c r="C35" s="64" t="s">
        <v>42</v>
      </c>
      <c r="D35" s="64"/>
      <c r="E35" s="64"/>
      <c r="F35" s="64"/>
      <c r="G35" s="64"/>
      <c r="I35" s="33" t="s">
        <v>42</v>
      </c>
      <c r="K35" s="14" t="str">
        <f>C35</f>
        <v>Hyperlink</v>
      </c>
    </row>
    <row r="36" spans="3:11" ht="15" outlineLevel="1" x14ac:dyDescent="0.25">
      <c r="C36" s="64"/>
      <c r="D36" s="64"/>
      <c r="E36" s="64"/>
      <c r="F36" s="64"/>
      <c r="G36" s="64"/>
      <c r="K36" s="14"/>
    </row>
    <row r="37" spans="3:11" ht="15" outlineLevel="1" x14ac:dyDescent="0.25">
      <c r="C37" s="64" t="s">
        <v>43</v>
      </c>
      <c r="D37" s="64"/>
      <c r="E37" s="64"/>
      <c r="F37" s="64"/>
      <c r="G37" s="64"/>
      <c r="I37" s="18" t="str">
        <f>'Error Checks'!E12</f>
        <v>Example</v>
      </c>
      <c r="K37" s="14" t="str">
        <f>C37</f>
        <v>Internal Reference</v>
      </c>
    </row>
    <row r="38" spans="3:11" ht="15" outlineLevel="1" x14ac:dyDescent="0.25">
      <c r="C38" s="64"/>
      <c r="D38" s="64"/>
      <c r="E38" s="64"/>
      <c r="F38" s="64"/>
      <c r="G38" s="64"/>
      <c r="K38" s="14"/>
    </row>
    <row r="39" spans="3:11" ht="15" outlineLevel="1" x14ac:dyDescent="0.25">
      <c r="C39" s="64" t="s">
        <v>44</v>
      </c>
      <c r="D39" s="64"/>
      <c r="E39" s="64"/>
      <c r="F39" s="64"/>
      <c r="G39" s="64"/>
      <c r="I39" s="43">
        <v>77</v>
      </c>
      <c r="K39" s="14" t="s">
        <v>45</v>
      </c>
    </row>
    <row r="40" spans="3:11" ht="15" outlineLevel="1" x14ac:dyDescent="0.25">
      <c r="C40" s="64"/>
      <c r="D40" s="64"/>
      <c r="E40" s="64"/>
      <c r="F40" s="64"/>
      <c r="G40" s="64"/>
      <c r="K40" s="14"/>
    </row>
    <row r="41" spans="3:11" ht="15" outlineLevel="1" x14ac:dyDescent="0.25">
      <c r="C41" s="64" t="s">
        <v>46</v>
      </c>
      <c r="D41" s="64"/>
      <c r="E41" s="64"/>
      <c r="F41" s="64"/>
      <c r="G41" s="64"/>
      <c r="I41" s="44">
        <f>I39</f>
        <v>77</v>
      </c>
      <c r="K41" s="14" t="str">
        <f>C41</f>
        <v>Line Total</v>
      </c>
    </row>
    <row r="42" spans="3:11" ht="15" outlineLevel="1" x14ac:dyDescent="0.25">
      <c r="C42" s="64"/>
      <c r="D42" s="64"/>
      <c r="E42" s="64"/>
      <c r="F42" s="64"/>
      <c r="G42" s="64"/>
      <c r="K42" s="14"/>
    </row>
    <row r="43" spans="3:11" ht="15" outlineLevel="1" x14ac:dyDescent="0.25">
      <c r="C43" s="64" t="s">
        <v>47</v>
      </c>
      <c r="D43" s="64"/>
      <c r="E43" s="64"/>
      <c r="F43" s="64"/>
      <c r="G43" s="64"/>
      <c r="I43" s="19">
        <v>365</v>
      </c>
      <c r="K43" s="14" t="str">
        <f>C43</f>
        <v>Parameter</v>
      </c>
    </row>
    <row r="44" spans="3:11" ht="15" outlineLevel="1" x14ac:dyDescent="0.25">
      <c r="C44" s="64"/>
      <c r="D44" s="64"/>
      <c r="E44" s="64"/>
      <c r="F44" s="64"/>
      <c r="G44" s="64"/>
      <c r="K44" s="14"/>
    </row>
    <row r="45" spans="3:11" ht="15" outlineLevel="1" x14ac:dyDescent="0.25">
      <c r="C45" s="64" t="s">
        <v>48</v>
      </c>
      <c r="D45" s="64"/>
      <c r="E45" s="64"/>
      <c r="F45" s="64"/>
      <c r="G45" s="64"/>
      <c r="I45" s="20" t="s">
        <v>49</v>
      </c>
      <c r="K45" s="14" t="str">
        <f>C45</f>
        <v>Range Name Description</v>
      </c>
    </row>
    <row r="46" spans="3:11" ht="15" outlineLevel="1" x14ac:dyDescent="0.25">
      <c r="C46" s="64"/>
      <c r="D46" s="64"/>
      <c r="E46" s="64"/>
      <c r="F46" s="64"/>
      <c r="G46" s="64"/>
      <c r="K46" s="14"/>
    </row>
    <row r="47" spans="3:11" ht="15" outlineLevel="1" x14ac:dyDescent="0.25">
      <c r="C47" s="64" t="s">
        <v>50</v>
      </c>
      <c r="D47" s="64"/>
      <c r="E47" s="64"/>
      <c r="F47" s="64"/>
      <c r="G47" s="64"/>
      <c r="I47" s="21">
        <f>ROW(C47)</f>
        <v>47</v>
      </c>
      <c r="K47" s="14" t="s">
        <v>51</v>
      </c>
    </row>
    <row r="48" spans="3:11" ht="15" outlineLevel="1" x14ac:dyDescent="0.25">
      <c r="C48" s="64"/>
      <c r="D48" s="64"/>
      <c r="E48" s="64"/>
      <c r="F48" s="64"/>
      <c r="G48" s="64"/>
      <c r="K48" s="14"/>
    </row>
    <row r="49" spans="2:13" ht="15" outlineLevel="1" x14ac:dyDescent="0.25">
      <c r="C49" s="64" t="s">
        <v>52</v>
      </c>
      <c r="D49" s="64"/>
      <c r="E49" s="64"/>
      <c r="F49" s="64"/>
      <c r="G49" s="64"/>
      <c r="I49" s="45">
        <f>I41</f>
        <v>77</v>
      </c>
      <c r="K49" s="14" t="str">
        <f>C49</f>
        <v>Row Summary</v>
      </c>
    </row>
    <row r="50" spans="2:13" ht="15" outlineLevel="1" x14ac:dyDescent="0.25">
      <c r="C50" s="64"/>
      <c r="D50" s="64"/>
      <c r="E50" s="64"/>
      <c r="F50" s="64"/>
      <c r="G50" s="64"/>
      <c r="K50" s="14"/>
    </row>
    <row r="51" spans="2:13" ht="15" outlineLevel="1" x14ac:dyDescent="0.25">
      <c r="C51" s="64" t="s">
        <v>53</v>
      </c>
      <c r="D51" s="64"/>
      <c r="E51" s="64"/>
      <c r="F51" s="64"/>
      <c r="G51" s="64"/>
      <c r="I51" s="22" t="s">
        <v>68</v>
      </c>
      <c r="K51" s="14" t="str">
        <f>C51</f>
        <v>Units</v>
      </c>
    </row>
    <row r="52" spans="2:13" ht="15" outlineLevel="1" x14ac:dyDescent="0.25">
      <c r="C52" s="64"/>
      <c r="D52" s="64"/>
      <c r="E52" s="64"/>
      <c r="F52" s="64"/>
      <c r="G52" s="64"/>
      <c r="K52" s="14"/>
    </row>
    <row r="53" spans="2:13" ht="15" outlineLevel="1" x14ac:dyDescent="0.25">
      <c r="C53" s="64" t="s">
        <v>54</v>
      </c>
      <c r="D53" s="64"/>
      <c r="E53" s="64"/>
      <c r="F53" s="64"/>
      <c r="G53" s="64"/>
      <c r="I53" s="23"/>
      <c r="K53" s="14" t="str">
        <f>C53</f>
        <v>WIP</v>
      </c>
    </row>
    <row r="54" spans="2:13" ht="15" outlineLevel="1" x14ac:dyDescent="0.25">
      <c r="C54" s="64"/>
      <c r="D54" s="64"/>
      <c r="E54" s="64"/>
      <c r="F54" s="64"/>
      <c r="G54" s="64"/>
      <c r="K54" s="14"/>
    </row>
    <row r="55" spans="2:13" outlineLevel="1" x14ac:dyDescent="0.2">
      <c r="C55" s="64"/>
      <c r="D55" s="64"/>
      <c r="E55" s="64"/>
      <c r="F55" s="64"/>
      <c r="G55" s="64"/>
    </row>
    <row r="56" spans="2:13" ht="16.5" thickBot="1" x14ac:dyDescent="0.3">
      <c r="B56" s="28">
        <f>MAX($B$5:$B55)+1</f>
        <v>3</v>
      </c>
      <c r="C56" s="2" t="s">
        <v>55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65" t="s">
        <v>27</v>
      </c>
      <c r="D58" s="65"/>
      <c r="E58" s="65"/>
      <c r="F58" s="65"/>
      <c r="G58" s="65"/>
      <c r="H58" s="8"/>
      <c r="I58" s="8" t="s">
        <v>28</v>
      </c>
      <c r="J58" s="8"/>
      <c r="K58" s="8" t="s">
        <v>29</v>
      </c>
    </row>
    <row r="59" spans="2:13" outlineLevel="1" x14ac:dyDescent="0.2"/>
    <row r="60" spans="2:13" ht="15" outlineLevel="1" x14ac:dyDescent="0.25">
      <c r="C60" s="64" t="s">
        <v>56</v>
      </c>
      <c r="D60" s="64"/>
      <c r="E60" s="64"/>
      <c r="F60" s="64"/>
      <c r="G60" s="64"/>
      <c r="I60" s="46">
        <v>123456.789</v>
      </c>
      <c r="K60" s="14" t="str">
        <f t="shared" ref="K60:K66" si="0">C60</f>
        <v>Comma</v>
      </c>
    </row>
    <row r="61" spans="2:13" ht="15" outlineLevel="1" x14ac:dyDescent="0.25">
      <c r="C61" s="64"/>
      <c r="D61" s="64"/>
      <c r="E61" s="64"/>
      <c r="F61" s="64"/>
      <c r="G61" s="64"/>
      <c r="K61" s="14"/>
    </row>
    <row r="62" spans="2:13" ht="15" outlineLevel="1" x14ac:dyDescent="0.25">
      <c r="C62" s="64" t="s">
        <v>57</v>
      </c>
      <c r="D62" s="64"/>
      <c r="E62" s="64"/>
      <c r="F62" s="64"/>
      <c r="G62" s="64"/>
      <c r="I62" s="47">
        <v>-123456.789</v>
      </c>
      <c r="K62" s="14" t="str">
        <f t="shared" si="0"/>
        <v>Comma [0]</v>
      </c>
    </row>
    <row r="63" spans="2:13" ht="15" outlineLevel="1" x14ac:dyDescent="0.25">
      <c r="C63" s="64"/>
      <c r="D63" s="64"/>
      <c r="E63" s="64"/>
      <c r="F63" s="64"/>
      <c r="G63" s="64"/>
      <c r="K63" s="14"/>
    </row>
    <row r="64" spans="2:13" ht="15" outlineLevel="1" x14ac:dyDescent="0.25">
      <c r="C64" s="64" t="s">
        <v>58</v>
      </c>
      <c r="D64" s="64"/>
      <c r="E64" s="64"/>
      <c r="F64" s="64"/>
      <c r="G64" s="64"/>
      <c r="I64" s="48">
        <v>123456.789</v>
      </c>
      <c r="K64" s="14" t="str">
        <f t="shared" si="0"/>
        <v>Currency</v>
      </c>
    </row>
    <row r="65" spans="3:11" ht="15" outlineLevel="1" x14ac:dyDescent="0.25">
      <c r="C65" s="64"/>
      <c r="D65" s="64"/>
      <c r="E65" s="64"/>
      <c r="F65" s="64"/>
      <c r="G65" s="64"/>
      <c r="K65" s="14"/>
    </row>
    <row r="66" spans="3:11" ht="15" outlineLevel="1" x14ac:dyDescent="0.25">
      <c r="C66" s="64" t="s">
        <v>59</v>
      </c>
      <c r="D66" s="64"/>
      <c r="E66" s="64"/>
      <c r="F66" s="64"/>
      <c r="G66" s="64"/>
      <c r="I66" s="49">
        <v>123456.789</v>
      </c>
      <c r="K66" s="14" t="str">
        <f t="shared" si="0"/>
        <v>Currency [0]</v>
      </c>
    </row>
    <row r="67" spans="3:11" ht="15" outlineLevel="1" x14ac:dyDescent="0.25">
      <c r="C67" s="64"/>
      <c r="D67" s="64"/>
      <c r="E67" s="64"/>
      <c r="F67" s="64"/>
      <c r="G67" s="64"/>
      <c r="K67" s="14"/>
    </row>
    <row r="68" spans="3:11" ht="15" outlineLevel="1" x14ac:dyDescent="0.25">
      <c r="C68" s="64" t="s">
        <v>60</v>
      </c>
      <c r="D68" s="64"/>
      <c r="E68" s="64"/>
      <c r="F68" s="64"/>
      <c r="G68" s="64"/>
      <c r="I68" s="29">
        <f ca="1">TODAY()</f>
        <v>45328</v>
      </c>
      <c r="K68" s="14" t="str">
        <f>C68</f>
        <v>Date</v>
      </c>
    </row>
    <row r="69" spans="3:11" ht="15" outlineLevel="1" x14ac:dyDescent="0.25">
      <c r="C69" s="64"/>
      <c r="D69" s="64"/>
      <c r="E69" s="64"/>
      <c r="F69" s="64"/>
      <c r="G69" s="64"/>
      <c r="K69" s="14"/>
    </row>
    <row r="70" spans="3:11" ht="15" outlineLevel="1" x14ac:dyDescent="0.25">
      <c r="C70" s="64" t="s">
        <v>61</v>
      </c>
      <c r="D70" s="64"/>
      <c r="E70" s="64"/>
      <c r="F70" s="64"/>
      <c r="G70" s="64"/>
      <c r="I70" s="25">
        <f ca="1">TODAY()</f>
        <v>45328</v>
      </c>
      <c r="K70" s="14" t="str">
        <f>C70</f>
        <v>Date Heading</v>
      </c>
    </row>
    <row r="71" spans="3:11" ht="15" outlineLevel="1" x14ac:dyDescent="0.25">
      <c r="C71" s="64"/>
      <c r="D71" s="64"/>
      <c r="E71" s="64"/>
      <c r="F71" s="64"/>
      <c r="G71" s="64"/>
      <c r="K71" s="14"/>
    </row>
    <row r="72" spans="3:11" ht="15" outlineLevel="1" x14ac:dyDescent="0.25">
      <c r="C72" s="64" t="s">
        <v>62</v>
      </c>
      <c r="D72" s="64"/>
      <c r="E72" s="64"/>
      <c r="F72" s="64"/>
      <c r="G72" s="64"/>
      <c r="I72" s="50">
        <v>-123456.789</v>
      </c>
      <c r="K72" s="14" t="str">
        <f>C72</f>
        <v>Numbers 0</v>
      </c>
    </row>
    <row r="73" spans="3:11" ht="15" outlineLevel="1" x14ac:dyDescent="0.25">
      <c r="C73" s="64"/>
      <c r="D73" s="64"/>
      <c r="E73" s="64"/>
      <c r="F73" s="64"/>
      <c r="G73" s="64"/>
      <c r="K73" s="14"/>
    </row>
    <row r="74" spans="3:11" ht="15" outlineLevel="1" x14ac:dyDescent="0.25">
      <c r="C74" s="64" t="s">
        <v>63</v>
      </c>
      <c r="D74" s="64"/>
      <c r="E74" s="64"/>
      <c r="F74" s="64"/>
      <c r="G74" s="64"/>
      <c r="I74" s="51">
        <v>0.5</v>
      </c>
      <c r="K74" s="14" t="str">
        <f>C74</f>
        <v>Percent</v>
      </c>
    </row>
    <row r="75" spans="3:11" outlineLevel="1" x14ac:dyDescent="0.2">
      <c r="C75" s="64"/>
      <c r="D75" s="64"/>
      <c r="E75" s="64"/>
      <c r="F75" s="64"/>
      <c r="G75" s="64"/>
    </row>
    <row r="76" spans="3:11" outlineLevel="1" x14ac:dyDescent="0.2">
      <c r="C76" s="64"/>
      <c r="D76" s="64"/>
      <c r="E76" s="64"/>
      <c r="F76" s="64"/>
      <c r="G76" s="64"/>
    </row>
    <row r="77" spans="3:11" x14ac:dyDescent="0.2">
      <c r="C77" s="64"/>
      <c r="D77" s="64"/>
      <c r="E77" s="64"/>
      <c r="F77" s="64"/>
      <c r="G77" s="64"/>
    </row>
    <row r="78" spans="3:11" x14ac:dyDescent="0.2">
      <c r="C78" s="64"/>
      <c r="D78" s="64"/>
      <c r="E78" s="64"/>
      <c r="F78" s="64"/>
      <c r="G78" s="64"/>
    </row>
    <row r="79" spans="3:11" x14ac:dyDescent="0.2">
      <c r="C79" s="64"/>
      <c r="D79" s="64"/>
      <c r="E79" s="64"/>
      <c r="F79" s="64"/>
      <c r="G79" s="64"/>
    </row>
    <row r="80" spans="3:11" x14ac:dyDescent="0.2">
      <c r="C80" s="64"/>
      <c r="D80" s="64"/>
      <c r="E80" s="64"/>
      <c r="F80" s="64"/>
      <c r="G80" s="64"/>
    </row>
    <row r="81" spans="3:7" x14ac:dyDescent="0.2">
      <c r="C81" s="64"/>
      <c r="D81" s="64"/>
      <c r="E81" s="64"/>
      <c r="F81" s="64"/>
      <c r="G81" s="64"/>
    </row>
    <row r="97" customFormat="1" x14ac:dyDescent="0.2"/>
    <row r="98" customFormat="1" x14ac:dyDescent="0.2"/>
    <row r="99" customFormat="1" x14ac:dyDescent="0.2"/>
  </sheetData>
  <mergeCells count="66"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81:G81"/>
    <mergeCell ref="C75:G75"/>
    <mergeCell ref="C76:G76"/>
    <mergeCell ref="C77:G77"/>
    <mergeCell ref="C78:G78"/>
    <mergeCell ref="C79:G79"/>
    <mergeCell ref="C80:G80"/>
  </mergeCells>
  <conditionalFormatting sqref="I4">
    <cfRule type="cellIs" dxfId="11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140625" customWidth="1"/>
    <col min="7" max="7" width="14.28515625" customWidth="1"/>
    <col min="8" max="8" width="3" customWidth="1"/>
    <col min="9" max="18" width="9.140625" customWidth="1"/>
    <col min="19" max="19" width="1.7109375" customWidth="1"/>
    <col min="20" max="16384" width="8.7109375" hidden="1"/>
  </cols>
  <sheetData>
    <row r="1" spans="1:18" ht="20.25" x14ac:dyDescent="0.3">
      <c r="A1" s="9" t="str">
        <f ca="1">IF(ISERROR(RIGHT(CELL("filename",A1),LEN(CELL("filename",A1))-FIND("]",CELL("filename",A1)))),
"",
RIGHT(CELL("filename",A1),LEN(CELL("filename",A1))-FIND("]",CELL("filename",A1))))</f>
        <v>Model Parameters</v>
      </c>
      <c r="J1" s="62"/>
      <c r="K1" s="63"/>
    </row>
    <row r="2" spans="1:18" ht="18" x14ac:dyDescent="0.25">
      <c r="A2" s="11" t="str">
        <f ca="1">Model_Name</f>
        <v>Mac Blog 07 Consolidate ranges.xlsx</v>
      </c>
    </row>
    <row r="3" spans="1:18" x14ac:dyDescent="0.2">
      <c r="A3" s="62" t="s">
        <v>1</v>
      </c>
      <c r="B3" s="63"/>
      <c r="C3" s="63"/>
      <c r="D3" s="63"/>
      <c r="E3" s="63"/>
    </row>
    <row r="4" spans="1:18" ht="14.25" x14ac:dyDescent="0.2">
      <c r="E4" t="s">
        <v>2</v>
      </c>
      <c r="I4" s="1">
        <f>Overall_Error_Check</f>
        <v>0</v>
      </c>
    </row>
    <row r="6" spans="1:18" ht="16.5" thickBot="1" x14ac:dyDescent="0.3">
      <c r="B6" s="28">
        <f>MAX($B$5:$B5)+1</f>
        <v>1</v>
      </c>
      <c r="C6" s="2" t="s">
        <v>3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4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3</v>
      </c>
    </row>
    <row r="11" spans="1:18" outlineLevel="1" x14ac:dyDescent="0.2">
      <c r="E11" t="s">
        <v>5</v>
      </c>
      <c r="G11" s="67" t="str">
        <f ca="1">IF(ISERROR(OR(FIND("[",CELL("filename",A1)),FIND("]",CELL("filename",A1)))),"",MID(CELL("filename",A1),FIND("[",CELL("filename",A1))+1,FIND("]",CELL("filename",A1))-FIND("[",CELL("filename",A1))-1))</f>
        <v>Mac Blog 07 Consolidate ranges.xlsx</v>
      </c>
      <c r="H11" s="67"/>
      <c r="I11" s="67"/>
      <c r="J11" s="67"/>
      <c r="K11" s="67"/>
      <c r="L11" s="67"/>
      <c r="M11" s="67"/>
      <c r="N11" s="67"/>
    </row>
    <row r="12" spans="1:18" outlineLevel="1" x14ac:dyDescent="0.2">
      <c r="E12" t="s">
        <v>6</v>
      </c>
      <c r="G12" s="68" t="s">
        <v>69</v>
      </c>
      <c r="H12" s="68"/>
      <c r="I12" s="68"/>
      <c r="J12" s="68"/>
      <c r="K12" s="68"/>
      <c r="L12" s="68"/>
      <c r="M12" s="68"/>
      <c r="N12" s="68"/>
    </row>
    <row r="13" spans="1:18" outlineLevel="1" x14ac:dyDescent="0.2"/>
    <row r="14" spans="1:18" outlineLevel="1" x14ac:dyDescent="0.2"/>
    <row r="15" spans="1:18" ht="16.5" thickBot="1" x14ac:dyDescent="0.3">
      <c r="B15" s="28">
        <f>MAX($B$5:$B14)+1</f>
        <v>2</v>
      </c>
      <c r="C15" s="2" t="s">
        <v>7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8</v>
      </c>
    </row>
    <row r="18" spans="3:7" outlineLevel="1" x14ac:dyDescent="0.2"/>
    <row r="19" spans="3:7" outlineLevel="1" x14ac:dyDescent="0.2">
      <c r="E19" t="s">
        <v>9</v>
      </c>
      <c r="G19" s="5">
        <v>365</v>
      </c>
    </row>
    <row r="20" spans="3:7" outlineLevel="1" x14ac:dyDescent="0.2">
      <c r="E20" t="s">
        <v>10</v>
      </c>
      <c r="G20" s="5">
        <v>1</v>
      </c>
    </row>
    <row r="21" spans="3:7" outlineLevel="1" x14ac:dyDescent="0.2">
      <c r="E21" t="s">
        <v>11</v>
      </c>
      <c r="G21" s="5">
        <v>3</v>
      </c>
    </row>
    <row r="22" spans="3:7" outlineLevel="1" x14ac:dyDescent="0.2">
      <c r="E22" t="s">
        <v>12</v>
      </c>
      <c r="G22" s="5">
        <v>6</v>
      </c>
    </row>
    <row r="23" spans="3:7" outlineLevel="1" x14ac:dyDescent="0.2">
      <c r="E23" t="s">
        <v>13</v>
      </c>
      <c r="G23" s="5">
        <v>12</v>
      </c>
    </row>
    <row r="24" spans="3:7" outlineLevel="1" x14ac:dyDescent="0.2">
      <c r="E24" t="s">
        <v>14</v>
      </c>
      <c r="G24" s="5">
        <v>4</v>
      </c>
    </row>
    <row r="25" spans="3:7" outlineLevel="1" x14ac:dyDescent="0.2"/>
    <row r="26" spans="3:7" outlineLevel="1" x14ac:dyDescent="0.2">
      <c r="E26" t="s">
        <v>15</v>
      </c>
      <c r="G26" s="5">
        <v>5</v>
      </c>
    </row>
    <row r="27" spans="3:7" outlineLevel="1" x14ac:dyDescent="0.2"/>
    <row r="28" spans="3:7" outlineLevel="1" x14ac:dyDescent="0.2">
      <c r="E28" t="s">
        <v>16</v>
      </c>
      <c r="G28" s="6">
        <v>9.9999999999999997E+98</v>
      </c>
    </row>
    <row r="29" spans="3:7" outlineLevel="1" x14ac:dyDescent="0.2">
      <c r="E29" t="s">
        <v>17</v>
      </c>
      <c r="G29" s="6">
        <v>1E-8</v>
      </c>
    </row>
    <row r="30" spans="3:7" outlineLevel="1" x14ac:dyDescent="0.2"/>
    <row r="31" spans="3:7" outlineLevel="1" x14ac:dyDescent="0.2">
      <c r="E31" t="s">
        <v>18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10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BC30D-EF97-EC45-9A4B-4CDA81A6D799}">
  <sheetPr codeName="Sheet12">
    <outlinePr summaryBelow="0" summaryRight="0"/>
  </sheetPr>
  <dimension ref="A1:N86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" defaultRowHeight="12" x14ac:dyDescent="0.2"/>
  <cols>
    <col min="1" max="5" width="3.7109375" customWidth="1"/>
    <col min="6" max="6" width="15.5703125" customWidth="1"/>
    <col min="7" max="7" width="12.42578125" customWidth="1"/>
    <col min="8" max="8" width="7.7109375" customWidth="1"/>
    <col min="9" max="9" width="6.42578125" customWidth="1"/>
    <col min="10" max="10" width="15.5703125" customWidth="1"/>
    <col min="11" max="11" width="12.42578125" customWidth="1"/>
  </cols>
  <sheetData>
    <row r="1" spans="1:14" ht="20.25" x14ac:dyDescent="0.3">
      <c r="A1" s="9" t="str">
        <f ca="1">IF(ISERROR(RIGHT(CELL("filename",A1),LEN(CELL("filename",A1))-FIND("]",CELL("filename",A1)))),
"",
RIGHT(CELL("filename",A1),LEN(CELL("filename",A1))-FIND("]",CELL("filename",A1))))</f>
        <v>PivotTables</v>
      </c>
    </row>
    <row r="2" spans="1:14" ht="18" x14ac:dyDescent="0.25">
      <c r="A2" s="11" t="str">
        <f ca="1">Model_Name</f>
        <v>Mac Blog 07 Consolidate ranges.xlsx</v>
      </c>
    </row>
    <row r="3" spans="1:14" x14ac:dyDescent="0.2">
      <c r="A3" s="62" t="s">
        <v>1</v>
      </c>
      <c r="B3" s="63"/>
      <c r="C3" s="63"/>
      <c r="D3" s="63"/>
      <c r="E3" s="63"/>
    </row>
    <row r="4" spans="1:14" ht="14.25" x14ac:dyDescent="0.2">
      <c r="E4" t="s">
        <v>2</v>
      </c>
      <c r="I4" s="1">
        <f>Overall_Error_Check</f>
        <v>0</v>
      </c>
    </row>
    <row r="5" spans="1:14" x14ac:dyDescent="0.2">
      <c r="A5" s="33"/>
    </row>
    <row r="6" spans="1:14" ht="16.5" thickBot="1" x14ac:dyDescent="0.3">
      <c r="B6" s="28">
        <f>MAX($B$5:$B5)+1</f>
        <v>1</v>
      </c>
      <c r="C6" s="2" t="str">
        <f ca="1">A1</f>
        <v>PivotTables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2.75" thickTop="1" x14ac:dyDescent="0.2"/>
    <row r="8" spans="1:14" ht="16.5" x14ac:dyDescent="0.25">
      <c r="C8" s="3" t="s">
        <v>118</v>
      </c>
    </row>
    <row r="9" spans="1:14" ht="16.5" x14ac:dyDescent="0.25">
      <c r="C9" s="3"/>
    </row>
    <row r="10" spans="1:14" ht="16.5" x14ac:dyDescent="0.25">
      <c r="C10" s="3"/>
      <c r="F10" s="4" t="s">
        <v>119</v>
      </c>
      <c r="G10" s="3"/>
      <c r="H10" s="3"/>
      <c r="I10" s="3"/>
      <c r="J10" s="4" t="s">
        <v>120</v>
      </c>
      <c r="K10" s="3"/>
      <c r="L10" s="3"/>
    </row>
    <row r="12" spans="1:14" x14ac:dyDescent="0.2">
      <c r="D12" s="41"/>
      <c r="F12" s="52" t="s">
        <v>114</v>
      </c>
      <c r="G12" t="s">
        <v>116</v>
      </c>
      <c r="J12" s="52" t="s">
        <v>114</v>
      </c>
      <c r="K12" t="s">
        <v>116</v>
      </c>
    </row>
    <row r="13" spans="1:14" x14ac:dyDescent="0.2">
      <c r="F13" s="40">
        <v>2021</v>
      </c>
      <c r="G13">
        <v>2809622</v>
      </c>
      <c r="J13" s="40">
        <v>2021</v>
      </c>
      <c r="K13">
        <v>2809622</v>
      </c>
    </row>
    <row r="14" spans="1:14" x14ac:dyDescent="0.2">
      <c r="F14" s="53" t="s">
        <v>89</v>
      </c>
      <c r="G14">
        <v>740850</v>
      </c>
      <c r="J14" s="53" t="s">
        <v>89</v>
      </c>
      <c r="K14">
        <v>740850</v>
      </c>
    </row>
    <row r="15" spans="1:14" x14ac:dyDescent="0.2">
      <c r="F15" s="54" t="s">
        <v>111</v>
      </c>
      <c r="G15">
        <v>147542</v>
      </c>
      <c r="J15" s="54" t="s">
        <v>111</v>
      </c>
      <c r="K15">
        <v>147542</v>
      </c>
    </row>
    <row r="16" spans="1:14" x14ac:dyDescent="0.2">
      <c r="F16" s="54" t="s">
        <v>110</v>
      </c>
      <c r="G16">
        <v>202841</v>
      </c>
      <c r="J16" s="54" t="s">
        <v>110</v>
      </c>
      <c r="K16">
        <v>202841</v>
      </c>
    </row>
    <row r="17" spans="6:11" x14ac:dyDescent="0.2">
      <c r="F17" s="54" t="s">
        <v>112</v>
      </c>
      <c r="G17">
        <v>100128</v>
      </c>
      <c r="J17" s="54" t="s">
        <v>112</v>
      </c>
      <c r="K17">
        <v>100128</v>
      </c>
    </row>
    <row r="18" spans="6:11" x14ac:dyDescent="0.2">
      <c r="F18" s="54" t="s">
        <v>113</v>
      </c>
      <c r="G18">
        <v>290339</v>
      </c>
      <c r="J18" s="54" t="s">
        <v>113</v>
      </c>
      <c r="K18">
        <v>290339</v>
      </c>
    </row>
    <row r="19" spans="6:11" x14ac:dyDescent="0.2">
      <c r="F19" s="53" t="s">
        <v>87</v>
      </c>
      <c r="G19">
        <v>415827</v>
      </c>
      <c r="J19" s="53" t="s">
        <v>87</v>
      </c>
      <c r="K19">
        <v>415827</v>
      </c>
    </row>
    <row r="20" spans="6:11" x14ac:dyDescent="0.2">
      <c r="F20" s="53" t="s">
        <v>80</v>
      </c>
      <c r="G20">
        <v>973064</v>
      </c>
      <c r="J20" s="53" t="s">
        <v>80</v>
      </c>
      <c r="K20">
        <v>973064</v>
      </c>
    </row>
    <row r="21" spans="6:11" x14ac:dyDescent="0.2">
      <c r="F21" s="53" t="s">
        <v>78</v>
      </c>
      <c r="G21">
        <v>679881</v>
      </c>
      <c r="J21" s="53" t="s">
        <v>78</v>
      </c>
      <c r="K21">
        <v>679881</v>
      </c>
    </row>
    <row r="22" spans="6:11" x14ac:dyDescent="0.2">
      <c r="F22" s="40">
        <v>2022</v>
      </c>
      <c r="G22">
        <v>2869840</v>
      </c>
      <c r="J22" s="40">
        <v>2022</v>
      </c>
      <c r="K22">
        <v>2869840</v>
      </c>
    </row>
    <row r="23" spans="6:11" x14ac:dyDescent="0.2">
      <c r="F23" s="53" t="s">
        <v>89</v>
      </c>
      <c r="G23">
        <v>866682</v>
      </c>
      <c r="J23" s="53" t="s">
        <v>89</v>
      </c>
      <c r="K23">
        <v>866682</v>
      </c>
    </row>
    <row r="24" spans="6:11" x14ac:dyDescent="0.2">
      <c r="F24" s="54" t="s">
        <v>111</v>
      </c>
      <c r="G24">
        <v>194552</v>
      </c>
      <c r="J24" s="54" t="s">
        <v>111</v>
      </c>
      <c r="K24">
        <v>194552</v>
      </c>
    </row>
    <row r="25" spans="6:11" x14ac:dyDescent="0.2">
      <c r="F25" s="54" t="s">
        <v>110</v>
      </c>
      <c r="G25">
        <v>155518</v>
      </c>
      <c r="J25" s="54" t="s">
        <v>110</v>
      </c>
      <c r="K25">
        <v>155518</v>
      </c>
    </row>
    <row r="26" spans="6:11" x14ac:dyDescent="0.2">
      <c r="F26" s="54" t="s">
        <v>112</v>
      </c>
      <c r="G26">
        <v>258042</v>
      </c>
      <c r="J26" s="54" t="s">
        <v>112</v>
      </c>
      <c r="K26">
        <v>258042</v>
      </c>
    </row>
    <row r="27" spans="6:11" x14ac:dyDescent="0.2">
      <c r="F27" s="54" t="s">
        <v>113</v>
      </c>
      <c r="G27">
        <v>258570</v>
      </c>
      <c r="J27" s="54" t="s">
        <v>113</v>
      </c>
      <c r="K27">
        <v>258570</v>
      </c>
    </row>
    <row r="28" spans="6:11" x14ac:dyDescent="0.2">
      <c r="F28" s="53" t="s">
        <v>87</v>
      </c>
      <c r="G28">
        <v>348286</v>
      </c>
      <c r="J28" s="53" t="s">
        <v>87</v>
      </c>
      <c r="K28">
        <v>348286</v>
      </c>
    </row>
    <row r="29" spans="6:11" x14ac:dyDescent="0.2">
      <c r="F29" s="53" t="s">
        <v>80</v>
      </c>
      <c r="G29">
        <v>802079</v>
      </c>
      <c r="J29" s="53" t="s">
        <v>80</v>
      </c>
      <c r="K29">
        <v>802079</v>
      </c>
    </row>
    <row r="30" spans="6:11" x14ac:dyDescent="0.2">
      <c r="F30" s="53" t="s">
        <v>78</v>
      </c>
      <c r="G30">
        <v>852793</v>
      </c>
      <c r="J30" s="53" t="s">
        <v>78</v>
      </c>
      <c r="K30">
        <v>852793</v>
      </c>
    </row>
    <row r="31" spans="6:11" x14ac:dyDescent="0.2">
      <c r="F31" s="40">
        <v>2023</v>
      </c>
      <c r="G31">
        <v>3204990</v>
      </c>
      <c r="I31" s="55"/>
      <c r="J31" s="40">
        <v>2023</v>
      </c>
      <c r="K31">
        <v>3204990</v>
      </c>
    </row>
    <row r="32" spans="6:11" x14ac:dyDescent="0.2">
      <c r="F32" s="53" t="s">
        <v>89</v>
      </c>
      <c r="G32">
        <v>758963</v>
      </c>
      <c r="I32" s="55"/>
      <c r="J32" s="53" t="s">
        <v>89</v>
      </c>
      <c r="K32">
        <v>758963</v>
      </c>
    </row>
    <row r="33" spans="6:11" x14ac:dyDescent="0.2">
      <c r="F33" s="54" t="s">
        <v>111</v>
      </c>
      <c r="G33">
        <v>184475</v>
      </c>
      <c r="I33" s="55"/>
      <c r="J33" s="54" t="s">
        <v>111</v>
      </c>
      <c r="K33">
        <v>184475</v>
      </c>
    </row>
    <row r="34" spans="6:11" x14ac:dyDescent="0.2">
      <c r="F34" s="54" t="s">
        <v>110</v>
      </c>
      <c r="G34">
        <v>243563</v>
      </c>
      <c r="I34" s="55"/>
      <c r="J34" s="54" t="s">
        <v>110</v>
      </c>
      <c r="K34">
        <v>243563</v>
      </c>
    </row>
    <row r="35" spans="6:11" x14ac:dyDescent="0.2">
      <c r="F35" s="54" t="s">
        <v>112</v>
      </c>
      <c r="G35">
        <v>207783</v>
      </c>
      <c r="I35" s="55"/>
      <c r="J35" s="54" t="s">
        <v>112</v>
      </c>
      <c r="K35">
        <v>207783</v>
      </c>
    </row>
    <row r="36" spans="6:11" x14ac:dyDescent="0.2">
      <c r="F36" s="54" t="s">
        <v>113</v>
      </c>
      <c r="G36">
        <v>123142</v>
      </c>
      <c r="I36" s="55"/>
      <c r="J36" s="54" t="s">
        <v>113</v>
      </c>
      <c r="K36">
        <v>123142</v>
      </c>
    </row>
    <row r="37" spans="6:11" x14ac:dyDescent="0.2">
      <c r="F37" s="53" t="s">
        <v>87</v>
      </c>
      <c r="G37">
        <v>438907</v>
      </c>
      <c r="I37" s="55"/>
      <c r="J37" s="53" t="s">
        <v>87</v>
      </c>
      <c r="K37">
        <v>438907</v>
      </c>
    </row>
    <row r="38" spans="6:11" x14ac:dyDescent="0.2">
      <c r="F38" s="53" t="s">
        <v>80</v>
      </c>
      <c r="G38">
        <v>964071</v>
      </c>
      <c r="I38" s="55"/>
      <c r="J38" s="53" t="s">
        <v>80</v>
      </c>
      <c r="K38">
        <v>964071</v>
      </c>
    </row>
    <row r="39" spans="6:11" x14ac:dyDescent="0.2">
      <c r="F39" s="53" t="s">
        <v>78</v>
      </c>
      <c r="G39">
        <v>1043049</v>
      </c>
      <c r="I39" s="55"/>
      <c r="J39" s="53" t="s">
        <v>78</v>
      </c>
      <c r="K39">
        <v>1043049</v>
      </c>
    </row>
    <row r="40" spans="6:11" x14ac:dyDescent="0.2">
      <c r="F40" s="40" t="s">
        <v>115</v>
      </c>
      <c r="G40">
        <v>8884452</v>
      </c>
      <c r="I40" s="55"/>
      <c r="J40" s="40" t="s">
        <v>115</v>
      </c>
      <c r="K40">
        <v>8884452</v>
      </c>
    </row>
    <row r="41" spans="6:11" x14ac:dyDescent="0.2">
      <c r="I41" s="55"/>
    </row>
    <row r="42" spans="6:11" x14ac:dyDescent="0.2">
      <c r="I42" s="55"/>
    </row>
    <row r="43" spans="6:11" x14ac:dyDescent="0.2">
      <c r="I43" s="55"/>
    </row>
    <row r="44" spans="6:11" x14ac:dyDescent="0.2">
      <c r="I44" s="55"/>
    </row>
    <row r="45" spans="6:11" x14ac:dyDescent="0.2">
      <c r="I45" s="55"/>
    </row>
    <row r="46" spans="6:11" x14ac:dyDescent="0.2">
      <c r="I46" s="55"/>
    </row>
    <row r="47" spans="6:11" x14ac:dyDescent="0.2">
      <c r="I47" s="55"/>
    </row>
    <row r="48" spans="6:11" x14ac:dyDescent="0.2">
      <c r="I48" s="55"/>
    </row>
    <row r="49" spans="9:9" x14ac:dyDescent="0.2">
      <c r="I49" s="55"/>
    </row>
    <row r="50" spans="9:9" x14ac:dyDescent="0.2">
      <c r="I50" s="55"/>
    </row>
    <row r="51" spans="9:9" x14ac:dyDescent="0.2">
      <c r="I51" s="55"/>
    </row>
    <row r="52" spans="9:9" x14ac:dyDescent="0.2">
      <c r="I52" s="55"/>
    </row>
    <row r="53" spans="9:9" x14ac:dyDescent="0.2">
      <c r="I53" s="55"/>
    </row>
    <row r="54" spans="9:9" x14ac:dyDescent="0.2">
      <c r="I54" s="55"/>
    </row>
    <row r="55" spans="9:9" x14ac:dyDescent="0.2">
      <c r="I55" s="55"/>
    </row>
    <row r="56" spans="9:9" x14ac:dyDescent="0.2">
      <c r="I56" s="55"/>
    </row>
    <row r="57" spans="9:9" x14ac:dyDescent="0.2">
      <c r="I57" s="55"/>
    </row>
    <row r="58" spans="9:9" x14ac:dyDescent="0.2">
      <c r="I58" s="55"/>
    </row>
    <row r="59" spans="9:9" x14ac:dyDescent="0.2">
      <c r="I59" s="55"/>
    </row>
    <row r="60" spans="9:9" x14ac:dyDescent="0.2">
      <c r="I60" s="55"/>
    </row>
    <row r="61" spans="9:9" x14ac:dyDescent="0.2">
      <c r="I61" s="55"/>
    </row>
    <row r="62" spans="9:9" x14ac:dyDescent="0.2">
      <c r="I62" s="55"/>
    </row>
    <row r="63" spans="9:9" x14ac:dyDescent="0.2">
      <c r="I63" s="55"/>
    </row>
    <row r="64" spans="9:9" x14ac:dyDescent="0.2">
      <c r="I64" s="55"/>
    </row>
    <row r="65" spans="9:9" x14ac:dyDescent="0.2">
      <c r="I65" s="55"/>
    </row>
    <row r="66" spans="9:9" x14ac:dyDescent="0.2">
      <c r="I66" s="55"/>
    </row>
    <row r="67" spans="9:9" x14ac:dyDescent="0.2">
      <c r="I67" s="55"/>
    </row>
    <row r="68" spans="9:9" x14ac:dyDescent="0.2">
      <c r="I68" s="55"/>
    </row>
    <row r="69" spans="9:9" x14ac:dyDescent="0.2">
      <c r="I69" s="55"/>
    </row>
    <row r="70" spans="9:9" x14ac:dyDescent="0.2">
      <c r="I70" s="55"/>
    </row>
    <row r="71" spans="9:9" x14ac:dyDescent="0.2">
      <c r="I71" s="55"/>
    </row>
    <row r="72" spans="9:9" x14ac:dyDescent="0.2">
      <c r="I72" s="55"/>
    </row>
    <row r="73" spans="9:9" x14ac:dyDescent="0.2">
      <c r="I73" s="55"/>
    </row>
    <row r="74" spans="9:9" x14ac:dyDescent="0.2">
      <c r="I74" s="55"/>
    </row>
    <row r="75" spans="9:9" x14ac:dyDescent="0.2">
      <c r="I75" s="55"/>
    </row>
    <row r="76" spans="9:9" x14ac:dyDescent="0.2">
      <c r="I76" s="55"/>
    </row>
    <row r="77" spans="9:9" x14ac:dyDescent="0.2">
      <c r="I77" s="55"/>
    </row>
    <row r="78" spans="9:9" x14ac:dyDescent="0.2">
      <c r="I78" s="55"/>
    </row>
    <row r="79" spans="9:9" x14ac:dyDescent="0.2">
      <c r="I79" s="55"/>
    </row>
    <row r="80" spans="9:9" x14ac:dyDescent="0.2">
      <c r="I80" s="55"/>
    </row>
    <row r="81" spans="9:9" x14ac:dyDescent="0.2">
      <c r="I81" s="55"/>
    </row>
    <row r="82" spans="9:9" x14ac:dyDescent="0.2">
      <c r="I82" s="55"/>
    </row>
    <row r="83" spans="9:9" x14ac:dyDescent="0.2">
      <c r="I83" s="55"/>
    </row>
    <row r="84" spans="9:9" x14ac:dyDescent="0.2">
      <c r="I84" s="55"/>
    </row>
    <row r="85" spans="9:9" x14ac:dyDescent="0.2">
      <c r="I85" s="55"/>
    </row>
    <row r="86" spans="9:9" x14ac:dyDescent="0.2">
      <c r="I86" s="55"/>
    </row>
  </sheetData>
  <mergeCells count="1">
    <mergeCell ref="A3:E3"/>
  </mergeCells>
  <conditionalFormatting sqref="I4">
    <cfRule type="cellIs" dxfId="9" priority="1" operator="notEqual">
      <formula>0</formula>
    </cfRule>
  </conditionalFormatting>
  <hyperlinks>
    <hyperlink ref="A3:E3" location="HL_Navigator" tooltip="Go to Navigator (Table of Contents)" display="Navigator" xr:uid="{D7606370-F822-7544-85AC-4C21CD96C347}"/>
    <hyperlink ref="A3" location="HL_Navigator" display="Navigator" xr:uid="{BB18F63B-A9D1-0241-B529-AF3A96458C90}"/>
    <hyperlink ref="I4" location="Overall_Error_Check" tooltip="Go to Overall Error Check" display="Overall_Error_Check" xr:uid="{811061AB-0F43-2546-9E46-1D0CD6036543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D092-D2AA-EE48-B49B-5C07E50B8B0C}">
  <sheetPr codeName="Sheet11">
    <outlinePr summaryBelow="0" summaryRight="0"/>
  </sheetPr>
  <dimension ref="A1:Q8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" defaultRowHeight="12" x14ac:dyDescent="0.2"/>
  <cols>
    <col min="1" max="5" width="3.7109375" customWidth="1"/>
    <col min="7" max="7" width="11.5703125" customWidth="1"/>
    <col min="8" max="8" width="14.7109375" customWidth="1"/>
  </cols>
  <sheetData>
    <row r="1" spans="1:17" ht="20.25" x14ac:dyDescent="0.3">
      <c r="A1" s="9" t="str">
        <f ca="1">IF(ISERROR(RIGHT(CELL("filename",A1),LEN(CELL("filename",A1))-FIND("]",CELL("filename",A1)))),
"",
RIGHT(CELL("filename",A1),LEN(CELL("filename",A1))-FIND("]",CELL("filename",A1))))</f>
        <v>North</v>
      </c>
    </row>
    <row r="2" spans="1:17" ht="18" x14ac:dyDescent="0.25">
      <c r="A2" s="11" t="str">
        <f ca="1">Model_Name</f>
        <v>Mac Blog 07 Consolidate ranges.xlsx</v>
      </c>
    </row>
    <row r="3" spans="1:17" x14ac:dyDescent="0.2">
      <c r="A3" s="62" t="s">
        <v>1</v>
      </c>
      <c r="B3" s="63"/>
      <c r="C3" s="63"/>
      <c r="D3" s="63"/>
      <c r="E3" s="63"/>
    </row>
    <row r="4" spans="1:17" ht="14.25" x14ac:dyDescent="0.2">
      <c r="E4" t="s">
        <v>2</v>
      </c>
      <c r="I4" s="1">
        <f>Overall_Error_Check</f>
        <v>0</v>
      </c>
    </row>
    <row r="5" spans="1:17" x14ac:dyDescent="0.2">
      <c r="A5" s="33"/>
    </row>
    <row r="6" spans="1:17" ht="16.5" thickBot="1" x14ac:dyDescent="0.3">
      <c r="B6" s="28">
        <f>MAX($B$5:$B5)+1</f>
        <v>1</v>
      </c>
      <c r="C6" s="2" t="str">
        <f ca="1">A1</f>
        <v>North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thickTop="1" x14ac:dyDescent="0.2"/>
    <row r="8" spans="1:17" ht="16.5" x14ac:dyDescent="0.25">
      <c r="C8" s="3" t="s">
        <v>107</v>
      </c>
    </row>
    <row r="10" spans="1:17" x14ac:dyDescent="0.2">
      <c r="F10" t="s">
        <v>73</v>
      </c>
      <c r="G10" t="s">
        <v>74</v>
      </c>
      <c r="H10" t="s">
        <v>75</v>
      </c>
      <c r="I10" t="s">
        <v>76</v>
      </c>
      <c r="J10" t="s">
        <v>77</v>
      </c>
    </row>
    <row r="11" spans="1:17" x14ac:dyDescent="0.2">
      <c r="D11" s="41"/>
      <c r="F11">
        <v>2023</v>
      </c>
      <c r="G11" t="s">
        <v>78</v>
      </c>
      <c r="H11" t="s">
        <v>79</v>
      </c>
      <c r="I11" s="55">
        <v>14530</v>
      </c>
      <c r="J11" s="56">
        <v>0.75</v>
      </c>
    </row>
    <row r="12" spans="1:17" x14ac:dyDescent="0.2">
      <c r="F12">
        <v>2021</v>
      </c>
      <c r="G12" t="s">
        <v>80</v>
      </c>
      <c r="H12" t="s">
        <v>81</v>
      </c>
      <c r="I12" s="55">
        <v>38336</v>
      </c>
      <c r="J12" s="56">
        <v>0.22</v>
      </c>
    </row>
    <row r="13" spans="1:17" x14ac:dyDescent="0.2">
      <c r="F13">
        <v>2023</v>
      </c>
      <c r="G13" t="s">
        <v>80</v>
      </c>
      <c r="H13" t="s">
        <v>82</v>
      </c>
      <c r="I13" s="55">
        <v>31344</v>
      </c>
      <c r="J13" s="56">
        <v>0.22</v>
      </c>
    </row>
    <row r="14" spans="1:17" x14ac:dyDescent="0.2">
      <c r="F14">
        <v>2021</v>
      </c>
      <c r="G14" t="s">
        <v>80</v>
      </c>
      <c r="H14" t="s">
        <v>83</v>
      </c>
      <c r="I14" s="55">
        <v>41084</v>
      </c>
      <c r="J14" s="56">
        <v>0.56000000000000005</v>
      </c>
    </row>
    <row r="15" spans="1:17" x14ac:dyDescent="0.2">
      <c r="F15">
        <v>2023</v>
      </c>
      <c r="G15" t="s">
        <v>80</v>
      </c>
      <c r="H15" t="s">
        <v>84</v>
      </c>
      <c r="I15" s="55">
        <v>40010</v>
      </c>
      <c r="J15" s="56">
        <v>1</v>
      </c>
    </row>
    <row r="16" spans="1:17" x14ac:dyDescent="0.2">
      <c r="F16">
        <v>2021</v>
      </c>
      <c r="G16" t="s">
        <v>78</v>
      </c>
      <c r="H16" t="s">
        <v>85</v>
      </c>
      <c r="I16" s="55">
        <v>41392</v>
      </c>
      <c r="J16" s="56">
        <v>0.35</v>
      </c>
    </row>
    <row r="17" spans="6:10" x14ac:dyDescent="0.2">
      <c r="F17">
        <v>2022</v>
      </c>
      <c r="G17" t="s">
        <v>80</v>
      </c>
      <c r="H17" t="s">
        <v>81</v>
      </c>
      <c r="I17" s="55">
        <v>35569</v>
      </c>
      <c r="J17" s="56">
        <v>0.28000000000000003</v>
      </c>
    </row>
    <row r="18" spans="6:10" x14ac:dyDescent="0.2">
      <c r="F18">
        <v>2022</v>
      </c>
      <c r="G18" t="s">
        <v>78</v>
      </c>
      <c r="H18" t="s">
        <v>86</v>
      </c>
      <c r="I18" s="55">
        <v>60618</v>
      </c>
      <c r="J18" s="56">
        <v>0.36</v>
      </c>
    </row>
    <row r="19" spans="6:10" x14ac:dyDescent="0.2">
      <c r="F19">
        <v>2022</v>
      </c>
      <c r="G19" t="s">
        <v>87</v>
      </c>
      <c r="H19" t="s">
        <v>88</v>
      </c>
      <c r="I19" s="55">
        <v>28047</v>
      </c>
      <c r="J19" s="56">
        <v>0.4</v>
      </c>
    </row>
    <row r="20" spans="6:10" x14ac:dyDescent="0.2">
      <c r="F20">
        <v>2023</v>
      </c>
      <c r="G20" t="s">
        <v>78</v>
      </c>
      <c r="H20" t="s">
        <v>86</v>
      </c>
      <c r="I20" s="55">
        <v>48125</v>
      </c>
      <c r="J20" s="56">
        <v>0.38</v>
      </c>
    </row>
    <row r="21" spans="6:10" x14ac:dyDescent="0.2">
      <c r="F21">
        <v>2022</v>
      </c>
      <c r="G21" t="s">
        <v>89</v>
      </c>
      <c r="H21" t="s">
        <v>90</v>
      </c>
      <c r="I21" s="55">
        <v>50230</v>
      </c>
      <c r="J21" s="56">
        <v>0.9</v>
      </c>
    </row>
    <row r="22" spans="6:10" x14ac:dyDescent="0.2">
      <c r="F22">
        <v>2022</v>
      </c>
      <c r="G22" t="s">
        <v>89</v>
      </c>
      <c r="H22" t="s">
        <v>91</v>
      </c>
      <c r="I22" s="55">
        <v>37438</v>
      </c>
      <c r="J22" s="56">
        <v>0.9</v>
      </c>
    </row>
    <row r="23" spans="6:10" x14ac:dyDescent="0.2">
      <c r="F23">
        <v>2022</v>
      </c>
      <c r="G23" t="s">
        <v>89</v>
      </c>
      <c r="H23" t="s">
        <v>92</v>
      </c>
      <c r="I23" s="55">
        <v>2752</v>
      </c>
      <c r="J23" s="56">
        <v>0.9</v>
      </c>
    </row>
    <row r="24" spans="6:10" x14ac:dyDescent="0.2">
      <c r="F24">
        <v>2022</v>
      </c>
      <c r="G24" t="s">
        <v>78</v>
      </c>
      <c r="H24" t="s">
        <v>93</v>
      </c>
      <c r="I24" s="55">
        <v>57689</v>
      </c>
      <c r="J24" s="56">
        <v>0.23</v>
      </c>
    </row>
    <row r="25" spans="6:10" x14ac:dyDescent="0.2">
      <c r="F25">
        <v>2021</v>
      </c>
      <c r="G25" t="s">
        <v>80</v>
      </c>
      <c r="H25" t="s">
        <v>94</v>
      </c>
      <c r="I25" s="55">
        <v>51884</v>
      </c>
      <c r="J25" s="56">
        <v>0.05</v>
      </c>
    </row>
    <row r="26" spans="6:10" x14ac:dyDescent="0.2">
      <c r="F26">
        <v>2023</v>
      </c>
      <c r="G26" t="s">
        <v>78</v>
      </c>
      <c r="H26" t="s">
        <v>93</v>
      </c>
      <c r="I26" s="55">
        <v>35789</v>
      </c>
      <c r="J26" s="56">
        <v>0.27</v>
      </c>
    </row>
    <row r="27" spans="6:10" x14ac:dyDescent="0.2">
      <c r="F27">
        <v>2021</v>
      </c>
      <c r="G27" t="s">
        <v>87</v>
      </c>
      <c r="H27" t="s">
        <v>95</v>
      </c>
      <c r="I27" s="55">
        <v>32870</v>
      </c>
      <c r="J27" s="56">
        <v>0.5</v>
      </c>
    </row>
    <row r="28" spans="6:10" x14ac:dyDescent="0.2">
      <c r="F28">
        <v>2023</v>
      </c>
      <c r="G28" t="s">
        <v>80</v>
      </c>
      <c r="H28" t="s">
        <v>94</v>
      </c>
      <c r="I28" s="55">
        <v>62310</v>
      </c>
      <c r="J28" s="56">
        <v>0.4</v>
      </c>
    </row>
    <row r="29" spans="6:10" x14ac:dyDescent="0.2">
      <c r="F29">
        <v>2023</v>
      </c>
      <c r="G29" t="s">
        <v>89</v>
      </c>
      <c r="H29" t="s">
        <v>96</v>
      </c>
      <c r="I29" s="55">
        <v>58595</v>
      </c>
      <c r="J29" s="56">
        <v>0.9</v>
      </c>
    </row>
    <row r="30" spans="6:10" x14ac:dyDescent="0.2">
      <c r="F30">
        <v>2023</v>
      </c>
      <c r="G30" t="s">
        <v>87</v>
      </c>
      <c r="H30" t="s">
        <v>97</v>
      </c>
      <c r="I30" s="55">
        <v>59196</v>
      </c>
      <c r="J30" s="56">
        <v>0.6</v>
      </c>
    </row>
    <row r="31" spans="6:10" x14ac:dyDescent="0.2">
      <c r="F31">
        <v>2023</v>
      </c>
      <c r="G31" t="s">
        <v>87</v>
      </c>
      <c r="H31" t="s">
        <v>88</v>
      </c>
      <c r="I31" s="55">
        <v>38562</v>
      </c>
      <c r="J31" s="56">
        <v>0.46</v>
      </c>
    </row>
    <row r="32" spans="6:10" x14ac:dyDescent="0.2">
      <c r="F32">
        <v>2023</v>
      </c>
      <c r="G32" t="s">
        <v>89</v>
      </c>
      <c r="H32" t="s">
        <v>98</v>
      </c>
      <c r="I32" s="55">
        <v>24171</v>
      </c>
      <c r="J32" s="56">
        <v>0.92</v>
      </c>
    </row>
    <row r="33" spans="6:10" x14ac:dyDescent="0.2">
      <c r="F33">
        <v>2023</v>
      </c>
      <c r="G33" t="s">
        <v>80</v>
      </c>
      <c r="H33" t="s">
        <v>99</v>
      </c>
      <c r="I33" s="55">
        <v>32277</v>
      </c>
      <c r="J33" s="56">
        <v>0.15</v>
      </c>
    </row>
    <row r="34" spans="6:10" x14ac:dyDescent="0.2">
      <c r="F34">
        <v>2021</v>
      </c>
      <c r="G34" t="s">
        <v>87</v>
      </c>
      <c r="H34" t="s">
        <v>88</v>
      </c>
      <c r="I34" s="55">
        <v>30418</v>
      </c>
      <c r="J34" s="56">
        <v>0.35</v>
      </c>
    </row>
    <row r="35" spans="6:10" x14ac:dyDescent="0.2">
      <c r="F35">
        <v>2023</v>
      </c>
      <c r="G35" t="s">
        <v>89</v>
      </c>
      <c r="H35" t="s">
        <v>100</v>
      </c>
      <c r="I35" s="55">
        <v>54065</v>
      </c>
      <c r="J35" s="56">
        <v>0.95</v>
      </c>
    </row>
    <row r="36" spans="6:10" x14ac:dyDescent="0.2">
      <c r="F36">
        <v>2022</v>
      </c>
      <c r="G36" t="s">
        <v>89</v>
      </c>
      <c r="H36" t="s">
        <v>100</v>
      </c>
      <c r="I36" s="55">
        <v>39837</v>
      </c>
      <c r="J36" s="56">
        <v>0.8</v>
      </c>
    </row>
    <row r="37" spans="6:10" x14ac:dyDescent="0.2">
      <c r="F37">
        <v>2022</v>
      </c>
      <c r="G37" t="s">
        <v>89</v>
      </c>
      <c r="H37" t="s">
        <v>98</v>
      </c>
      <c r="I37" s="55">
        <v>17721</v>
      </c>
      <c r="J37" s="56">
        <v>0.9</v>
      </c>
    </row>
    <row r="38" spans="6:10" x14ac:dyDescent="0.2">
      <c r="F38">
        <v>2023</v>
      </c>
      <c r="G38" t="s">
        <v>89</v>
      </c>
      <c r="H38" t="s">
        <v>90</v>
      </c>
      <c r="I38" s="55">
        <v>53293</v>
      </c>
      <c r="J38" s="56">
        <v>0.95</v>
      </c>
    </row>
    <row r="39" spans="6:10" x14ac:dyDescent="0.2">
      <c r="F39">
        <v>2021</v>
      </c>
      <c r="G39" t="s">
        <v>89</v>
      </c>
      <c r="H39" t="s">
        <v>100</v>
      </c>
      <c r="I39" s="55">
        <v>62498</v>
      </c>
      <c r="J39" s="56">
        <v>0.1</v>
      </c>
    </row>
    <row r="40" spans="6:10" x14ac:dyDescent="0.2">
      <c r="F40">
        <v>2021</v>
      </c>
      <c r="G40" t="s">
        <v>80</v>
      </c>
      <c r="H40" t="s">
        <v>84</v>
      </c>
      <c r="I40" s="55">
        <v>12158</v>
      </c>
      <c r="J40" s="56">
        <v>0.3</v>
      </c>
    </row>
    <row r="41" spans="6:10" x14ac:dyDescent="0.2">
      <c r="F41">
        <v>2023</v>
      </c>
      <c r="G41" t="s">
        <v>87</v>
      </c>
      <c r="H41" t="s">
        <v>95</v>
      </c>
      <c r="I41" s="55">
        <v>621</v>
      </c>
      <c r="J41" s="56">
        <v>0.65</v>
      </c>
    </row>
    <row r="42" spans="6:10" x14ac:dyDescent="0.2">
      <c r="F42">
        <v>2023</v>
      </c>
      <c r="G42" t="s">
        <v>89</v>
      </c>
      <c r="H42" t="s">
        <v>91</v>
      </c>
      <c r="I42" s="55">
        <v>51779</v>
      </c>
      <c r="J42" s="56">
        <v>0.9</v>
      </c>
    </row>
    <row r="43" spans="6:10" x14ac:dyDescent="0.2">
      <c r="F43">
        <v>2021</v>
      </c>
      <c r="G43" t="s">
        <v>89</v>
      </c>
      <c r="H43" t="s">
        <v>90</v>
      </c>
      <c r="I43" s="55">
        <v>46291</v>
      </c>
      <c r="J43" s="56">
        <v>0.99</v>
      </c>
    </row>
    <row r="44" spans="6:10" x14ac:dyDescent="0.2">
      <c r="F44">
        <v>2022</v>
      </c>
      <c r="G44" t="s">
        <v>80</v>
      </c>
      <c r="H44" t="s">
        <v>82</v>
      </c>
      <c r="I44" s="55">
        <v>16684</v>
      </c>
      <c r="J44" s="56">
        <v>0.36</v>
      </c>
    </row>
    <row r="45" spans="6:10" x14ac:dyDescent="0.2">
      <c r="F45">
        <v>2021</v>
      </c>
      <c r="G45" t="s">
        <v>89</v>
      </c>
      <c r="H45" t="s">
        <v>96</v>
      </c>
      <c r="I45" s="55">
        <v>10737</v>
      </c>
      <c r="J45" s="56">
        <v>0.9</v>
      </c>
    </row>
    <row r="46" spans="6:10" x14ac:dyDescent="0.2">
      <c r="F46">
        <v>2023</v>
      </c>
      <c r="G46" t="s">
        <v>89</v>
      </c>
      <c r="H46" t="s">
        <v>92</v>
      </c>
      <c r="I46" s="55">
        <v>1660</v>
      </c>
      <c r="J46" s="56">
        <v>1</v>
      </c>
    </row>
    <row r="47" spans="6:10" x14ac:dyDescent="0.2">
      <c r="F47">
        <v>2022</v>
      </c>
      <c r="G47" t="s">
        <v>87</v>
      </c>
      <c r="H47" t="s">
        <v>95</v>
      </c>
      <c r="I47" s="55">
        <v>8500</v>
      </c>
      <c r="J47" s="56">
        <v>0.46</v>
      </c>
    </row>
    <row r="48" spans="6:10" x14ac:dyDescent="0.2">
      <c r="F48">
        <v>2022</v>
      </c>
      <c r="G48" t="s">
        <v>78</v>
      </c>
      <c r="H48" t="s">
        <v>101</v>
      </c>
      <c r="I48" s="55">
        <v>59934</v>
      </c>
      <c r="J48" s="56">
        <v>0.75</v>
      </c>
    </row>
    <row r="49" spans="6:10" x14ac:dyDescent="0.2">
      <c r="F49">
        <v>2022</v>
      </c>
      <c r="G49" t="s">
        <v>87</v>
      </c>
      <c r="H49" t="s">
        <v>102</v>
      </c>
      <c r="I49" s="55">
        <v>2089</v>
      </c>
      <c r="J49" s="56">
        <v>0.15</v>
      </c>
    </row>
    <row r="50" spans="6:10" x14ac:dyDescent="0.2">
      <c r="F50">
        <v>2023</v>
      </c>
      <c r="G50" t="s">
        <v>80</v>
      </c>
      <c r="H50" t="s">
        <v>81</v>
      </c>
      <c r="I50" s="55">
        <v>50379</v>
      </c>
      <c r="J50" s="56">
        <v>0.48</v>
      </c>
    </row>
    <row r="51" spans="6:10" x14ac:dyDescent="0.2">
      <c r="F51">
        <v>2022</v>
      </c>
      <c r="G51" t="s">
        <v>80</v>
      </c>
      <c r="H51" t="s">
        <v>83</v>
      </c>
      <c r="I51" s="55">
        <v>2361</v>
      </c>
      <c r="J51" s="56">
        <v>0.66</v>
      </c>
    </row>
    <row r="52" spans="6:10" x14ac:dyDescent="0.2">
      <c r="F52">
        <v>2021</v>
      </c>
      <c r="G52" t="s">
        <v>89</v>
      </c>
      <c r="H52" t="s">
        <v>92</v>
      </c>
      <c r="I52" s="55">
        <v>27922</v>
      </c>
      <c r="J52" s="56">
        <v>0.85</v>
      </c>
    </row>
    <row r="53" spans="6:10" x14ac:dyDescent="0.2">
      <c r="F53">
        <v>2021</v>
      </c>
      <c r="G53" t="s">
        <v>78</v>
      </c>
      <c r="H53" t="s">
        <v>93</v>
      </c>
      <c r="I53" s="55">
        <v>3805</v>
      </c>
      <c r="J53" s="56">
        <v>0.35</v>
      </c>
    </row>
    <row r="54" spans="6:10" x14ac:dyDescent="0.2">
      <c r="F54">
        <v>2023</v>
      </c>
      <c r="G54" t="s">
        <v>78</v>
      </c>
      <c r="H54" t="s">
        <v>101</v>
      </c>
      <c r="I54" s="55">
        <v>7269</v>
      </c>
      <c r="J54" s="56">
        <v>0.96</v>
      </c>
    </row>
    <row r="55" spans="6:10" x14ac:dyDescent="0.2">
      <c r="F55">
        <v>2022</v>
      </c>
      <c r="G55" t="s">
        <v>78</v>
      </c>
      <c r="H55" t="s">
        <v>79</v>
      </c>
      <c r="I55" s="55">
        <v>49236</v>
      </c>
      <c r="J55" s="56">
        <v>0.7</v>
      </c>
    </row>
    <row r="56" spans="6:10" x14ac:dyDescent="0.2">
      <c r="F56">
        <v>2022</v>
      </c>
      <c r="G56" t="s">
        <v>80</v>
      </c>
      <c r="H56" t="s">
        <v>99</v>
      </c>
      <c r="I56" s="55">
        <v>9319</v>
      </c>
      <c r="J56" s="56">
        <v>0.2</v>
      </c>
    </row>
    <row r="57" spans="6:10" x14ac:dyDescent="0.2">
      <c r="F57">
        <v>2021</v>
      </c>
      <c r="G57" t="s">
        <v>80</v>
      </c>
      <c r="H57" t="s">
        <v>103</v>
      </c>
      <c r="I57" s="55">
        <v>52026</v>
      </c>
      <c r="J57" s="56">
        <v>0.36</v>
      </c>
    </row>
    <row r="58" spans="6:10" x14ac:dyDescent="0.2">
      <c r="F58">
        <v>2023</v>
      </c>
      <c r="G58" t="s">
        <v>78</v>
      </c>
      <c r="H58" t="s">
        <v>85</v>
      </c>
      <c r="I58" s="55">
        <v>2804</v>
      </c>
      <c r="J58" s="56">
        <v>0.35</v>
      </c>
    </row>
    <row r="59" spans="6:10" x14ac:dyDescent="0.2">
      <c r="F59">
        <v>2022</v>
      </c>
      <c r="G59" t="s">
        <v>78</v>
      </c>
      <c r="H59" t="s">
        <v>85</v>
      </c>
      <c r="I59" s="55">
        <v>58546</v>
      </c>
      <c r="J59" s="56">
        <v>0.38</v>
      </c>
    </row>
    <row r="60" spans="6:10" x14ac:dyDescent="0.2">
      <c r="F60">
        <v>2021</v>
      </c>
      <c r="G60" t="s">
        <v>78</v>
      </c>
      <c r="H60" t="s">
        <v>104</v>
      </c>
      <c r="I60" s="55">
        <v>29916</v>
      </c>
      <c r="J60" s="56">
        <v>0.36</v>
      </c>
    </row>
    <row r="61" spans="6:10" x14ac:dyDescent="0.2">
      <c r="F61">
        <v>2022</v>
      </c>
      <c r="G61" t="s">
        <v>80</v>
      </c>
      <c r="H61" t="s">
        <v>105</v>
      </c>
      <c r="I61" s="55">
        <v>18997</v>
      </c>
      <c r="J61" s="56">
        <v>0.65</v>
      </c>
    </row>
    <row r="62" spans="6:10" x14ac:dyDescent="0.2">
      <c r="F62">
        <v>2022</v>
      </c>
      <c r="G62" t="s">
        <v>78</v>
      </c>
      <c r="H62" t="s">
        <v>104</v>
      </c>
      <c r="I62" s="55">
        <v>7510</v>
      </c>
      <c r="J62" s="56">
        <v>0.17</v>
      </c>
    </row>
    <row r="63" spans="6:10" x14ac:dyDescent="0.2">
      <c r="F63">
        <v>2023</v>
      </c>
      <c r="G63" t="s">
        <v>78</v>
      </c>
      <c r="H63" t="s">
        <v>104</v>
      </c>
      <c r="I63" s="55">
        <v>6149</v>
      </c>
      <c r="J63" s="56">
        <v>0.38</v>
      </c>
    </row>
    <row r="64" spans="6:10" x14ac:dyDescent="0.2">
      <c r="F64">
        <v>2023</v>
      </c>
      <c r="G64" t="s">
        <v>80</v>
      </c>
      <c r="H64" t="s">
        <v>105</v>
      </c>
      <c r="I64" s="55">
        <v>578</v>
      </c>
      <c r="J64" s="56">
        <v>0.88</v>
      </c>
    </row>
    <row r="65" spans="6:10" x14ac:dyDescent="0.2">
      <c r="F65">
        <v>2022</v>
      </c>
      <c r="G65" t="s">
        <v>78</v>
      </c>
      <c r="H65" t="s">
        <v>106</v>
      </c>
      <c r="I65" s="55">
        <v>2984</v>
      </c>
      <c r="J65" s="56">
        <v>0.38</v>
      </c>
    </row>
    <row r="66" spans="6:10" x14ac:dyDescent="0.2">
      <c r="F66">
        <v>2022</v>
      </c>
      <c r="G66" t="s">
        <v>87</v>
      </c>
      <c r="H66" t="s">
        <v>97</v>
      </c>
      <c r="I66" s="55">
        <v>44460</v>
      </c>
      <c r="J66" s="56">
        <v>0.46</v>
      </c>
    </row>
    <row r="67" spans="6:10" x14ac:dyDescent="0.2">
      <c r="F67">
        <v>2021</v>
      </c>
      <c r="G67" t="s">
        <v>80</v>
      </c>
      <c r="H67" t="s">
        <v>105</v>
      </c>
      <c r="I67" s="55">
        <v>15181</v>
      </c>
      <c r="J67" s="56">
        <v>0.5</v>
      </c>
    </row>
    <row r="68" spans="6:10" x14ac:dyDescent="0.2">
      <c r="F68">
        <v>2022</v>
      </c>
      <c r="G68" t="s">
        <v>89</v>
      </c>
      <c r="H68" t="s">
        <v>96</v>
      </c>
      <c r="I68" s="55">
        <v>7540</v>
      </c>
      <c r="J68" s="56">
        <v>0.85</v>
      </c>
    </row>
    <row r="69" spans="6:10" x14ac:dyDescent="0.2">
      <c r="F69">
        <v>2023</v>
      </c>
      <c r="G69" t="s">
        <v>80</v>
      </c>
      <c r="H69" t="s">
        <v>103</v>
      </c>
      <c r="I69" s="55">
        <v>9029</v>
      </c>
      <c r="J69" s="56">
        <v>0.35</v>
      </c>
    </row>
    <row r="70" spans="6:10" x14ac:dyDescent="0.2">
      <c r="F70">
        <v>2021</v>
      </c>
      <c r="G70" t="s">
        <v>89</v>
      </c>
      <c r="H70" t="s">
        <v>98</v>
      </c>
      <c r="I70" s="55">
        <v>25961</v>
      </c>
      <c r="J70" s="56">
        <v>0.05</v>
      </c>
    </row>
    <row r="71" spans="6:10" x14ac:dyDescent="0.2">
      <c r="F71">
        <v>2021</v>
      </c>
      <c r="G71" t="s">
        <v>78</v>
      </c>
      <c r="H71" t="s">
        <v>106</v>
      </c>
      <c r="I71" s="55">
        <v>22697</v>
      </c>
      <c r="J71" s="56">
        <v>0.49</v>
      </c>
    </row>
    <row r="72" spans="6:10" x14ac:dyDescent="0.2">
      <c r="F72">
        <v>2021</v>
      </c>
      <c r="G72" t="s">
        <v>78</v>
      </c>
      <c r="H72" t="s">
        <v>86</v>
      </c>
      <c r="I72" s="55">
        <v>38294</v>
      </c>
      <c r="J72" s="56">
        <v>0.34</v>
      </c>
    </row>
    <row r="73" spans="6:10" x14ac:dyDescent="0.2">
      <c r="F73">
        <v>2021</v>
      </c>
      <c r="G73" t="s">
        <v>78</v>
      </c>
      <c r="H73" t="s">
        <v>101</v>
      </c>
      <c r="I73" s="55">
        <v>45944</v>
      </c>
      <c r="J73" s="56">
        <v>0.66</v>
      </c>
    </row>
    <row r="74" spans="6:10" x14ac:dyDescent="0.2">
      <c r="F74">
        <v>2021</v>
      </c>
      <c r="G74" t="s">
        <v>87</v>
      </c>
      <c r="H74" t="s">
        <v>102</v>
      </c>
      <c r="I74" s="55">
        <v>36413</v>
      </c>
      <c r="J74" s="56">
        <v>0.22</v>
      </c>
    </row>
    <row r="75" spans="6:10" x14ac:dyDescent="0.2">
      <c r="F75">
        <v>2022</v>
      </c>
      <c r="G75" t="s">
        <v>80</v>
      </c>
      <c r="H75" t="s">
        <v>94</v>
      </c>
      <c r="I75" s="55">
        <v>53744</v>
      </c>
      <c r="J75" s="56">
        <v>0.48</v>
      </c>
    </row>
    <row r="76" spans="6:10" x14ac:dyDescent="0.2">
      <c r="F76">
        <v>2021</v>
      </c>
      <c r="G76" t="s">
        <v>87</v>
      </c>
      <c r="H76" t="s">
        <v>97</v>
      </c>
      <c r="I76" s="55">
        <v>10217</v>
      </c>
      <c r="J76" s="56">
        <v>0.48</v>
      </c>
    </row>
    <row r="77" spans="6:10" x14ac:dyDescent="0.2">
      <c r="F77">
        <v>2023</v>
      </c>
      <c r="G77" t="s">
        <v>80</v>
      </c>
      <c r="H77" t="s">
        <v>83</v>
      </c>
      <c r="I77" s="55">
        <v>62900</v>
      </c>
      <c r="J77" s="56">
        <v>1</v>
      </c>
    </row>
    <row r="78" spans="6:10" x14ac:dyDescent="0.2">
      <c r="F78">
        <v>2021</v>
      </c>
      <c r="G78" t="s">
        <v>80</v>
      </c>
      <c r="H78" t="s">
        <v>82</v>
      </c>
      <c r="I78" s="55">
        <v>17078</v>
      </c>
      <c r="J78" s="56">
        <v>0.28000000000000003</v>
      </c>
    </row>
    <row r="79" spans="6:10" x14ac:dyDescent="0.2">
      <c r="F79">
        <v>2021</v>
      </c>
      <c r="G79" t="s">
        <v>89</v>
      </c>
      <c r="H79" t="s">
        <v>91</v>
      </c>
      <c r="I79" s="55">
        <v>29432</v>
      </c>
      <c r="J79" s="56">
        <v>0.9</v>
      </c>
    </row>
    <row r="80" spans="6:10" x14ac:dyDescent="0.2">
      <c r="F80">
        <v>2022</v>
      </c>
      <c r="G80" t="s">
        <v>80</v>
      </c>
      <c r="H80" t="s">
        <v>103</v>
      </c>
      <c r="I80" s="55">
        <v>44757</v>
      </c>
      <c r="J80" s="56">
        <v>0.25</v>
      </c>
    </row>
    <row r="81" spans="6:10" x14ac:dyDescent="0.2">
      <c r="F81">
        <v>2022</v>
      </c>
      <c r="G81" t="s">
        <v>80</v>
      </c>
      <c r="H81" t="s">
        <v>84</v>
      </c>
      <c r="I81" s="55">
        <v>15047</v>
      </c>
      <c r="J81" s="56">
        <v>0.99</v>
      </c>
    </row>
    <row r="82" spans="6:10" x14ac:dyDescent="0.2">
      <c r="F82">
        <v>2023</v>
      </c>
      <c r="G82" t="s">
        <v>78</v>
      </c>
      <c r="H82" t="s">
        <v>106</v>
      </c>
      <c r="I82" s="55">
        <v>53491</v>
      </c>
      <c r="J82" s="56">
        <v>0.42</v>
      </c>
    </row>
    <row r="83" spans="6:10" x14ac:dyDescent="0.2">
      <c r="F83">
        <v>2021</v>
      </c>
      <c r="G83" t="s">
        <v>80</v>
      </c>
      <c r="H83" t="s">
        <v>99</v>
      </c>
      <c r="I83" s="55">
        <v>33578</v>
      </c>
      <c r="J83" s="56">
        <v>0.5</v>
      </c>
    </row>
    <row r="84" spans="6:10" x14ac:dyDescent="0.2">
      <c r="F84">
        <v>2023</v>
      </c>
      <c r="G84" t="s">
        <v>87</v>
      </c>
      <c r="H84" t="s">
        <v>102</v>
      </c>
      <c r="I84" s="55">
        <v>39084</v>
      </c>
      <c r="J84" s="56">
        <v>0.22</v>
      </c>
    </row>
    <row r="85" spans="6:10" x14ac:dyDescent="0.2">
      <c r="F85">
        <v>2021</v>
      </c>
      <c r="G85" t="s">
        <v>78</v>
      </c>
      <c r="H85" t="s">
        <v>79</v>
      </c>
      <c r="I85" s="55">
        <v>13497</v>
      </c>
      <c r="J85" s="56">
        <v>0.92</v>
      </c>
    </row>
  </sheetData>
  <mergeCells count="1">
    <mergeCell ref="A3:E3"/>
  </mergeCells>
  <conditionalFormatting sqref="I4">
    <cfRule type="cellIs" dxfId="8" priority="1" operator="notEqual">
      <formula>0</formula>
    </cfRule>
  </conditionalFormatting>
  <hyperlinks>
    <hyperlink ref="A3:E3" location="HL_Navigator" tooltip="Go to Navigator (Table of Contents)" display="Navigator" xr:uid="{FFCADC65-F1C7-E74B-9857-39EFDE10291D}"/>
    <hyperlink ref="A3" location="HL_Navigator" display="Navigator" xr:uid="{FC88828D-63D8-9442-889E-17567FD722CB}"/>
    <hyperlink ref="I4" location="Overall_Error_Check" tooltip="Go to Overall Error Check" display="Overall_Error_Check" xr:uid="{86A1A4E2-9FA3-4340-BE16-312DBC8059E3}"/>
  </hyperlink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990CA-9F67-4826-A0E8-AF7A43EC046A}">
  <sheetPr codeName="Sheet8">
    <outlinePr summaryBelow="0" summaryRight="0"/>
  </sheetPr>
  <dimension ref="A1:Q85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9" defaultRowHeight="12" x14ac:dyDescent="0.2"/>
  <cols>
    <col min="1" max="5" width="3.7109375" customWidth="1"/>
    <col min="7" max="7" width="11.5703125" customWidth="1"/>
    <col min="8" max="8" width="14.7109375" customWidth="1"/>
  </cols>
  <sheetData>
    <row r="1" spans="1:17" ht="20.25" x14ac:dyDescent="0.3">
      <c r="A1" s="9" t="str">
        <f ca="1">IF(ISERROR(RIGHT(CELL("filename",A1),LEN(CELL("filename",A1))-FIND("]",CELL("filename",A1)))),
"",
RIGHT(CELL("filename",A1),LEN(CELL("filename",A1))-FIND("]",CELL("filename",A1))))</f>
        <v>East</v>
      </c>
    </row>
    <row r="2" spans="1:17" ht="18" x14ac:dyDescent="0.25">
      <c r="A2" s="11" t="str">
        <f ca="1">Model_Name</f>
        <v>Mac Blog 07 Consolidate ranges.xlsx</v>
      </c>
    </row>
    <row r="3" spans="1:17" x14ac:dyDescent="0.2">
      <c r="A3" s="62" t="s">
        <v>1</v>
      </c>
      <c r="B3" s="63"/>
      <c r="C3" s="63"/>
      <c r="D3" s="63"/>
      <c r="E3" s="63"/>
    </row>
    <row r="4" spans="1:17" ht="14.25" x14ac:dyDescent="0.2">
      <c r="E4" t="s">
        <v>2</v>
      </c>
      <c r="I4" s="1">
        <f>Overall_Error_Check</f>
        <v>0</v>
      </c>
    </row>
    <row r="5" spans="1:17" x14ac:dyDescent="0.2">
      <c r="A5" s="33"/>
    </row>
    <row r="6" spans="1:17" ht="16.5" thickBot="1" x14ac:dyDescent="0.3">
      <c r="B6" s="28">
        <f>MAX($B$5:$B5)+1</f>
        <v>1</v>
      </c>
      <c r="C6" s="2" t="str">
        <f ca="1">A1</f>
        <v>East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thickTop="1" x14ac:dyDescent="0.2"/>
    <row r="8" spans="1:17" ht="16.5" x14ac:dyDescent="0.25">
      <c r="C8" s="3" t="s">
        <v>72</v>
      </c>
    </row>
    <row r="10" spans="1:17" x14ac:dyDescent="0.2">
      <c r="F10" t="s">
        <v>73</v>
      </c>
      <c r="G10" t="s">
        <v>74</v>
      </c>
      <c r="H10" t="s">
        <v>75</v>
      </c>
      <c r="I10" t="s">
        <v>76</v>
      </c>
      <c r="J10" t="s">
        <v>77</v>
      </c>
    </row>
    <row r="11" spans="1:17" x14ac:dyDescent="0.2">
      <c r="D11" s="41"/>
      <c r="F11">
        <v>2023</v>
      </c>
      <c r="G11" t="s">
        <v>78</v>
      </c>
      <c r="H11" t="s">
        <v>79</v>
      </c>
      <c r="I11" s="55">
        <v>32766</v>
      </c>
      <c r="J11" s="56">
        <v>0.75</v>
      </c>
    </row>
    <row r="12" spans="1:17" x14ac:dyDescent="0.2">
      <c r="F12">
        <v>2021</v>
      </c>
      <c r="G12" t="s">
        <v>80</v>
      </c>
      <c r="H12" t="s">
        <v>81</v>
      </c>
      <c r="I12" s="55">
        <v>14685</v>
      </c>
      <c r="J12" s="56">
        <v>0.22</v>
      </c>
    </row>
    <row r="13" spans="1:17" x14ac:dyDescent="0.2">
      <c r="F13">
        <v>2023</v>
      </c>
      <c r="G13" t="s">
        <v>80</v>
      </c>
      <c r="H13" t="s">
        <v>82</v>
      </c>
      <c r="I13" s="55">
        <v>5671</v>
      </c>
      <c r="J13" s="56">
        <v>0.22</v>
      </c>
    </row>
    <row r="14" spans="1:17" x14ac:dyDescent="0.2">
      <c r="F14">
        <v>2021</v>
      </c>
      <c r="G14" t="s">
        <v>80</v>
      </c>
      <c r="H14" t="s">
        <v>83</v>
      </c>
      <c r="I14" s="55">
        <v>16249</v>
      </c>
      <c r="J14" s="56">
        <v>0.56000000000000005</v>
      </c>
    </row>
    <row r="15" spans="1:17" x14ac:dyDescent="0.2">
      <c r="F15">
        <v>2023</v>
      </c>
      <c r="G15" t="s">
        <v>80</v>
      </c>
      <c r="H15" t="s">
        <v>84</v>
      </c>
      <c r="I15" s="55">
        <v>54451</v>
      </c>
      <c r="J15" s="56">
        <v>1</v>
      </c>
    </row>
    <row r="16" spans="1:17" x14ac:dyDescent="0.2">
      <c r="F16">
        <v>2021</v>
      </c>
      <c r="G16" t="s">
        <v>78</v>
      </c>
      <c r="H16" t="s">
        <v>85</v>
      </c>
      <c r="I16" s="55">
        <v>8374</v>
      </c>
      <c r="J16" s="56">
        <v>0.35</v>
      </c>
    </row>
    <row r="17" spans="6:10" x14ac:dyDescent="0.2">
      <c r="F17">
        <v>2022</v>
      </c>
      <c r="G17" t="s">
        <v>80</v>
      </c>
      <c r="H17" t="s">
        <v>81</v>
      </c>
      <c r="I17" s="55">
        <v>24382</v>
      </c>
      <c r="J17" s="56">
        <v>0.28000000000000003</v>
      </c>
    </row>
    <row r="18" spans="6:10" x14ac:dyDescent="0.2">
      <c r="F18">
        <v>2022</v>
      </c>
      <c r="G18" t="s">
        <v>78</v>
      </c>
      <c r="H18" t="s">
        <v>86</v>
      </c>
      <c r="I18" s="55">
        <v>25681</v>
      </c>
      <c r="J18" s="56">
        <v>0.36</v>
      </c>
    </row>
    <row r="19" spans="6:10" x14ac:dyDescent="0.2">
      <c r="F19">
        <v>2022</v>
      </c>
      <c r="G19" t="s">
        <v>87</v>
      </c>
      <c r="H19" t="s">
        <v>88</v>
      </c>
      <c r="I19" s="55">
        <v>40362</v>
      </c>
      <c r="J19" s="56">
        <v>0.4</v>
      </c>
    </row>
    <row r="20" spans="6:10" x14ac:dyDescent="0.2">
      <c r="F20">
        <v>2023</v>
      </c>
      <c r="G20" t="s">
        <v>78</v>
      </c>
      <c r="H20" t="s">
        <v>86</v>
      </c>
      <c r="I20" s="55">
        <v>57864</v>
      </c>
      <c r="J20" s="56">
        <v>0.38</v>
      </c>
    </row>
    <row r="21" spans="6:10" x14ac:dyDescent="0.2">
      <c r="F21">
        <v>2022</v>
      </c>
      <c r="G21" t="s">
        <v>89</v>
      </c>
      <c r="H21" t="s">
        <v>90</v>
      </c>
      <c r="I21" s="55">
        <v>46963</v>
      </c>
      <c r="J21" s="56">
        <v>0.9</v>
      </c>
    </row>
    <row r="22" spans="6:10" x14ac:dyDescent="0.2">
      <c r="F22">
        <v>2022</v>
      </c>
      <c r="G22" t="s">
        <v>89</v>
      </c>
      <c r="H22" t="s">
        <v>91</v>
      </c>
      <c r="I22" s="55">
        <v>22480</v>
      </c>
      <c r="J22" s="56">
        <v>0.9</v>
      </c>
    </row>
    <row r="23" spans="6:10" x14ac:dyDescent="0.2">
      <c r="F23">
        <v>2022</v>
      </c>
      <c r="G23" t="s">
        <v>89</v>
      </c>
      <c r="H23" t="s">
        <v>92</v>
      </c>
      <c r="I23" s="55">
        <v>28038</v>
      </c>
      <c r="J23" s="56">
        <v>0.9</v>
      </c>
    </row>
    <row r="24" spans="6:10" x14ac:dyDescent="0.2">
      <c r="F24">
        <v>2022</v>
      </c>
      <c r="G24" t="s">
        <v>78</v>
      </c>
      <c r="H24" t="s">
        <v>93</v>
      </c>
      <c r="I24" s="55">
        <v>11711</v>
      </c>
      <c r="J24" s="56">
        <v>0.23</v>
      </c>
    </row>
    <row r="25" spans="6:10" x14ac:dyDescent="0.2">
      <c r="F25">
        <v>2021</v>
      </c>
      <c r="G25" t="s">
        <v>80</v>
      </c>
      <c r="H25" t="s">
        <v>94</v>
      </c>
      <c r="I25" s="55">
        <v>45265</v>
      </c>
      <c r="J25" s="56">
        <v>0.05</v>
      </c>
    </row>
    <row r="26" spans="6:10" x14ac:dyDescent="0.2">
      <c r="F26">
        <v>2023</v>
      </c>
      <c r="G26" t="s">
        <v>78</v>
      </c>
      <c r="H26" t="s">
        <v>93</v>
      </c>
      <c r="I26" s="55">
        <v>47100</v>
      </c>
      <c r="J26" s="56">
        <v>0.27</v>
      </c>
    </row>
    <row r="27" spans="6:10" x14ac:dyDescent="0.2">
      <c r="F27">
        <v>2021</v>
      </c>
      <c r="G27" t="s">
        <v>87</v>
      </c>
      <c r="H27" t="s">
        <v>95</v>
      </c>
      <c r="I27" s="55">
        <v>48524</v>
      </c>
      <c r="J27" s="56">
        <v>0.5</v>
      </c>
    </row>
    <row r="28" spans="6:10" x14ac:dyDescent="0.2">
      <c r="F28">
        <v>2023</v>
      </c>
      <c r="G28" t="s">
        <v>80</v>
      </c>
      <c r="H28" t="s">
        <v>94</v>
      </c>
      <c r="I28" s="55">
        <v>28683</v>
      </c>
      <c r="J28" s="56">
        <v>0.4</v>
      </c>
    </row>
    <row r="29" spans="6:10" x14ac:dyDescent="0.2">
      <c r="F29">
        <v>2023</v>
      </c>
      <c r="G29" t="s">
        <v>89</v>
      </c>
      <c r="H29" t="s">
        <v>96</v>
      </c>
      <c r="I29" s="55">
        <v>40806</v>
      </c>
      <c r="J29" s="56">
        <v>0.9</v>
      </c>
    </row>
    <row r="30" spans="6:10" x14ac:dyDescent="0.2">
      <c r="F30">
        <v>2023</v>
      </c>
      <c r="G30" t="s">
        <v>87</v>
      </c>
      <c r="H30" t="s">
        <v>97</v>
      </c>
      <c r="I30" s="55">
        <v>19324</v>
      </c>
      <c r="J30" s="56">
        <v>0.6</v>
      </c>
    </row>
    <row r="31" spans="6:10" x14ac:dyDescent="0.2">
      <c r="F31">
        <v>2023</v>
      </c>
      <c r="G31" t="s">
        <v>87</v>
      </c>
      <c r="H31" t="s">
        <v>88</v>
      </c>
      <c r="I31" s="55">
        <v>16901</v>
      </c>
      <c r="J31" s="56">
        <v>0.46</v>
      </c>
    </row>
    <row r="32" spans="6:10" x14ac:dyDescent="0.2">
      <c r="F32">
        <v>2023</v>
      </c>
      <c r="G32" t="s">
        <v>89</v>
      </c>
      <c r="H32" t="s">
        <v>98</v>
      </c>
      <c r="I32" s="55">
        <v>19518</v>
      </c>
      <c r="J32" s="56">
        <v>0.92</v>
      </c>
    </row>
    <row r="33" spans="6:10" x14ac:dyDescent="0.2">
      <c r="F33">
        <v>2023</v>
      </c>
      <c r="G33" t="s">
        <v>80</v>
      </c>
      <c r="H33" t="s">
        <v>99</v>
      </c>
      <c r="I33" s="55">
        <v>18497</v>
      </c>
      <c r="J33" s="56">
        <v>0.15</v>
      </c>
    </row>
    <row r="34" spans="6:10" x14ac:dyDescent="0.2">
      <c r="F34">
        <v>2021</v>
      </c>
      <c r="G34" t="s">
        <v>87</v>
      </c>
      <c r="H34" t="s">
        <v>88</v>
      </c>
      <c r="I34" s="55">
        <v>7533</v>
      </c>
      <c r="J34" s="56">
        <v>0.35</v>
      </c>
    </row>
    <row r="35" spans="6:10" x14ac:dyDescent="0.2">
      <c r="F35">
        <v>2023</v>
      </c>
      <c r="G35" t="s">
        <v>89</v>
      </c>
      <c r="H35" t="s">
        <v>100</v>
      </c>
      <c r="I35" s="55">
        <v>41231</v>
      </c>
      <c r="J35" s="56">
        <v>0.95</v>
      </c>
    </row>
    <row r="36" spans="6:10" x14ac:dyDescent="0.2">
      <c r="F36">
        <v>2022</v>
      </c>
      <c r="G36" t="s">
        <v>89</v>
      </c>
      <c r="H36" t="s">
        <v>100</v>
      </c>
      <c r="I36" s="55">
        <v>55407</v>
      </c>
      <c r="J36" s="56">
        <v>0.8</v>
      </c>
    </row>
    <row r="37" spans="6:10" x14ac:dyDescent="0.2">
      <c r="F37">
        <v>2022</v>
      </c>
      <c r="G37" t="s">
        <v>89</v>
      </c>
      <c r="H37" t="s">
        <v>98</v>
      </c>
      <c r="I37" s="55">
        <v>32206</v>
      </c>
      <c r="J37" s="56">
        <v>0.9</v>
      </c>
    </row>
    <row r="38" spans="6:10" x14ac:dyDescent="0.2">
      <c r="F38">
        <v>2023</v>
      </c>
      <c r="G38" t="s">
        <v>89</v>
      </c>
      <c r="H38" t="s">
        <v>90</v>
      </c>
      <c r="I38" s="55">
        <v>24213</v>
      </c>
      <c r="J38" s="56">
        <v>0.95</v>
      </c>
    </row>
    <row r="39" spans="6:10" x14ac:dyDescent="0.2">
      <c r="F39">
        <v>2021</v>
      </c>
      <c r="G39" t="s">
        <v>89</v>
      </c>
      <c r="H39" t="s">
        <v>100</v>
      </c>
      <c r="I39" s="55">
        <v>6007</v>
      </c>
      <c r="J39" s="56">
        <v>0.1</v>
      </c>
    </row>
    <row r="40" spans="6:10" x14ac:dyDescent="0.2">
      <c r="F40">
        <v>2021</v>
      </c>
      <c r="G40" t="s">
        <v>80</v>
      </c>
      <c r="H40" t="s">
        <v>84</v>
      </c>
      <c r="I40" s="55">
        <v>32697</v>
      </c>
      <c r="J40" s="56">
        <v>0.3</v>
      </c>
    </row>
    <row r="41" spans="6:10" x14ac:dyDescent="0.2">
      <c r="F41">
        <v>2023</v>
      </c>
      <c r="G41" t="s">
        <v>87</v>
      </c>
      <c r="H41" t="s">
        <v>95</v>
      </c>
      <c r="I41" s="55">
        <v>21852</v>
      </c>
      <c r="J41" s="56">
        <v>0.65</v>
      </c>
    </row>
    <row r="42" spans="6:10" x14ac:dyDescent="0.2">
      <c r="F42">
        <v>2023</v>
      </c>
      <c r="G42" t="s">
        <v>89</v>
      </c>
      <c r="H42" t="s">
        <v>91</v>
      </c>
      <c r="I42" s="55">
        <v>49375</v>
      </c>
      <c r="J42" s="56">
        <v>0.9</v>
      </c>
    </row>
    <row r="43" spans="6:10" x14ac:dyDescent="0.2">
      <c r="F43">
        <v>2021</v>
      </c>
      <c r="G43" t="s">
        <v>89</v>
      </c>
      <c r="H43" t="s">
        <v>90</v>
      </c>
      <c r="I43" s="55">
        <v>41540</v>
      </c>
      <c r="J43" s="56">
        <v>0.99</v>
      </c>
    </row>
    <row r="44" spans="6:10" x14ac:dyDescent="0.2">
      <c r="F44">
        <v>2022</v>
      </c>
      <c r="G44" t="s">
        <v>80</v>
      </c>
      <c r="H44" t="s">
        <v>82</v>
      </c>
      <c r="I44" s="55">
        <v>38847</v>
      </c>
      <c r="J44" s="56">
        <v>0.36</v>
      </c>
    </row>
    <row r="45" spans="6:10" x14ac:dyDescent="0.2">
      <c r="F45">
        <v>2021</v>
      </c>
      <c r="G45" t="s">
        <v>89</v>
      </c>
      <c r="H45" t="s">
        <v>96</v>
      </c>
      <c r="I45" s="55">
        <v>28779</v>
      </c>
      <c r="J45" s="56">
        <v>0.9</v>
      </c>
    </row>
    <row r="46" spans="6:10" x14ac:dyDescent="0.2">
      <c r="F46">
        <v>2023</v>
      </c>
      <c r="G46" t="s">
        <v>89</v>
      </c>
      <c r="H46" t="s">
        <v>92</v>
      </c>
      <c r="I46" s="55">
        <v>9332</v>
      </c>
      <c r="J46" s="56">
        <v>1</v>
      </c>
    </row>
    <row r="47" spans="6:10" x14ac:dyDescent="0.2">
      <c r="F47">
        <v>2022</v>
      </c>
      <c r="G47" t="s">
        <v>87</v>
      </c>
      <c r="H47" t="s">
        <v>95</v>
      </c>
      <c r="I47" s="55">
        <v>18117</v>
      </c>
      <c r="J47" s="56">
        <v>0.46</v>
      </c>
    </row>
    <row r="48" spans="6:10" x14ac:dyDescent="0.2">
      <c r="F48">
        <v>2022</v>
      </c>
      <c r="G48" t="s">
        <v>78</v>
      </c>
      <c r="H48" t="s">
        <v>101</v>
      </c>
      <c r="I48" s="55">
        <v>59247</v>
      </c>
      <c r="J48" s="56">
        <v>0.75</v>
      </c>
    </row>
    <row r="49" spans="6:10" x14ac:dyDescent="0.2">
      <c r="F49">
        <v>2022</v>
      </c>
      <c r="G49" t="s">
        <v>87</v>
      </c>
      <c r="H49" t="s">
        <v>102</v>
      </c>
      <c r="I49" s="55">
        <v>47746</v>
      </c>
      <c r="J49" s="56">
        <v>0.15</v>
      </c>
    </row>
    <row r="50" spans="6:10" x14ac:dyDescent="0.2">
      <c r="F50">
        <v>2023</v>
      </c>
      <c r="G50" t="s">
        <v>80</v>
      </c>
      <c r="H50" t="s">
        <v>81</v>
      </c>
      <c r="I50" s="55">
        <v>50623</v>
      </c>
      <c r="J50" s="56">
        <v>0.48</v>
      </c>
    </row>
    <row r="51" spans="6:10" x14ac:dyDescent="0.2">
      <c r="F51">
        <v>2022</v>
      </c>
      <c r="G51" t="s">
        <v>80</v>
      </c>
      <c r="H51" t="s">
        <v>83</v>
      </c>
      <c r="I51" s="55">
        <v>28567</v>
      </c>
      <c r="J51" s="56">
        <v>0.66</v>
      </c>
    </row>
    <row r="52" spans="6:10" x14ac:dyDescent="0.2">
      <c r="F52">
        <v>2021</v>
      </c>
      <c r="G52" t="s">
        <v>89</v>
      </c>
      <c r="H52" t="s">
        <v>92</v>
      </c>
      <c r="I52" s="55">
        <v>2312</v>
      </c>
      <c r="J52" s="56">
        <v>0.85</v>
      </c>
    </row>
    <row r="53" spans="6:10" x14ac:dyDescent="0.2">
      <c r="F53">
        <v>2021</v>
      </c>
      <c r="G53" t="s">
        <v>78</v>
      </c>
      <c r="H53" t="s">
        <v>93</v>
      </c>
      <c r="I53" s="55">
        <v>11359</v>
      </c>
      <c r="J53" s="56">
        <v>0.35</v>
      </c>
    </row>
    <row r="54" spans="6:10" x14ac:dyDescent="0.2">
      <c r="F54">
        <v>2023</v>
      </c>
      <c r="G54" t="s">
        <v>78</v>
      </c>
      <c r="H54" t="s">
        <v>101</v>
      </c>
      <c r="I54" s="55">
        <v>58771</v>
      </c>
      <c r="J54" s="56">
        <v>0.96</v>
      </c>
    </row>
    <row r="55" spans="6:10" x14ac:dyDescent="0.2">
      <c r="F55">
        <v>2022</v>
      </c>
      <c r="G55" t="s">
        <v>78</v>
      </c>
      <c r="H55" t="s">
        <v>79</v>
      </c>
      <c r="I55" s="55">
        <v>15370</v>
      </c>
      <c r="J55" s="56">
        <v>0.7</v>
      </c>
    </row>
    <row r="56" spans="6:10" x14ac:dyDescent="0.2">
      <c r="F56">
        <v>2022</v>
      </c>
      <c r="G56" t="s">
        <v>80</v>
      </c>
      <c r="H56" t="s">
        <v>99</v>
      </c>
      <c r="I56" s="55">
        <v>20657</v>
      </c>
      <c r="J56" s="56">
        <v>0.2</v>
      </c>
    </row>
    <row r="57" spans="6:10" x14ac:dyDescent="0.2">
      <c r="F57">
        <v>2021</v>
      </c>
      <c r="G57" t="s">
        <v>80</v>
      </c>
      <c r="H57" t="s">
        <v>103</v>
      </c>
      <c r="I57" s="55">
        <v>1765</v>
      </c>
      <c r="J57" s="56">
        <v>0.36</v>
      </c>
    </row>
    <row r="58" spans="6:10" x14ac:dyDescent="0.2">
      <c r="F58">
        <v>2023</v>
      </c>
      <c r="G58" t="s">
        <v>78</v>
      </c>
      <c r="H58" t="s">
        <v>85</v>
      </c>
      <c r="I58" s="55">
        <v>45735</v>
      </c>
      <c r="J58" s="56">
        <v>0.35</v>
      </c>
    </row>
    <row r="59" spans="6:10" x14ac:dyDescent="0.2">
      <c r="F59">
        <v>2022</v>
      </c>
      <c r="G59" t="s">
        <v>78</v>
      </c>
      <c r="H59" t="s">
        <v>85</v>
      </c>
      <c r="I59" s="55">
        <v>44187</v>
      </c>
      <c r="J59" s="56">
        <v>0.38</v>
      </c>
    </row>
    <row r="60" spans="6:10" x14ac:dyDescent="0.2">
      <c r="F60">
        <v>2021</v>
      </c>
      <c r="G60" t="s">
        <v>78</v>
      </c>
      <c r="H60" t="s">
        <v>104</v>
      </c>
      <c r="I60" s="55">
        <v>13496</v>
      </c>
      <c r="J60" s="56">
        <v>0.36</v>
      </c>
    </row>
    <row r="61" spans="6:10" x14ac:dyDescent="0.2">
      <c r="F61">
        <v>2022</v>
      </c>
      <c r="G61" t="s">
        <v>80</v>
      </c>
      <c r="H61" t="s">
        <v>105</v>
      </c>
      <c r="I61" s="55">
        <v>29772</v>
      </c>
      <c r="J61" s="56">
        <v>0.65</v>
      </c>
    </row>
    <row r="62" spans="6:10" x14ac:dyDescent="0.2">
      <c r="F62">
        <v>2022</v>
      </c>
      <c r="G62" t="s">
        <v>78</v>
      </c>
      <c r="H62" t="s">
        <v>104</v>
      </c>
      <c r="I62" s="55">
        <v>30312</v>
      </c>
      <c r="J62" s="56">
        <v>0.17</v>
      </c>
    </row>
    <row r="63" spans="6:10" x14ac:dyDescent="0.2">
      <c r="F63">
        <v>2023</v>
      </c>
      <c r="G63" t="s">
        <v>78</v>
      </c>
      <c r="H63" t="s">
        <v>104</v>
      </c>
      <c r="I63" s="55">
        <v>35934</v>
      </c>
      <c r="J63" s="56">
        <v>0.38</v>
      </c>
    </row>
    <row r="64" spans="6:10" x14ac:dyDescent="0.2">
      <c r="F64">
        <v>2023</v>
      </c>
      <c r="G64" t="s">
        <v>80</v>
      </c>
      <c r="H64" t="s">
        <v>105</v>
      </c>
      <c r="I64" s="55">
        <v>27798</v>
      </c>
      <c r="J64" s="56">
        <v>0.88</v>
      </c>
    </row>
    <row r="65" spans="6:10" x14ac:dyDescent="0.2">
      <c r="F65">
        <v>2022</v>
      </c>
      <c r="G65" t="s">
        <v>78</v>
      </c>
      <c r="H65" t="s">
        <v>106</v>
      </c>
      <c r="I65" s="55">
        <v>16314</v>
      </c>
      <c r="J65" s="56">
        <v>0.38</v>
      </c>
    </row>
    <row r="66" spans="6:10" x14ac:dyDescent="0.2">
      <c r="F66">
        <v>2022</v>
      </c>
      <c r="G66" t="s">
        <v>87</v>
      </c>
      <c r="H66" t="s">
        <v>97</v>
      </c>
      <c r="I66" s="55">
        <v>11207</v>
      </c>
      <c r="J66" s="56">
        <v>0.46</v>
      </c>
    </row>
    <row r="67" spans="6:10" x14ac:dyDescent="0.2">
      <c r="F67">
        <v>2021</v>
      </c>
      <c r="G67" t="s">
        <v>80</v>
      </c>
      <c r="H67" t="s">
        <v>105</v>
      </c>
      <c r="I67" s="55">
        <v>18668</v>
      </c>
      <c r="J67" s="56">
        <v>0.5</v>
      </c>
    </row>
    <row r="68" spans="6:10" x14ac:dyDescent="0.2">
      <c r="F68">
        <v>2022</v>
      </c>
      <c r="G68" t="s">
        <v>89</v>
      </c>
      <c r="H68" t="s">
        <v>96</v>
      </c>
      <c r="I68" s="55">
        <v>9458</v>
      </c>
      <c r="J68" s="56">
        <v>0.85</v>
      </c>
    </row>
    <row r="69" spans="6:10" x14ac:dyDescent="0.2">
      <c r="F69">
        <v>2023</v>
      </c>
      <c r="G69" t="s">
        <v>80</v>
      </c>
      <c r="H69" t="s">
        <v>103</v>
      </c>
      <c r="I69" s="55">
        <v>19339</v>
      </c>
      <c r="J69" s="56">
        <v>0.35</v>
      </c>
    </row>
    <row r="70" spans="6:10" x14ac:dyDescent="0.2">
      <c r="F70">
        <v>2021</v>
      </c>
      <c r="G70" t="s">
        <v>89</v>
      </c>
      <c r="H70" t="s">
        <v>98</v>
      </c>
      <c r="I70" s="55">
        <v>11773</v>
      </c>
      <c r="J70" s="56">
        <v>0.05</v>
      </c>
    </row>
    <row r="71" spans="6:10" x14ac:dyDescent="0.2">
      <c r="F71">
        <v>2021</v>
      </c>
      <c r="G71" t="s">
        <v>78</v>
      </c>
      <c r="H71" t="s">
        <v>106</v>
      </c>
      <c r="I71" s="55">
        <v>11400</v>
      </c>
      <c r="J71" s="56">
        <v>0.49</v>
      </c>
    </row>
    <row r="72" spans="6:10" x14ac:dyDescent="0.2">
      <c r="F72">
        <v>2021</v>
      </c>
      <c r="G72" t="s">
        <v>78</v>
      </c>
      <c r="H72" t="s">
        <v>86</v>
      </c>
      <c r="I72" s="55">
        <v>49204</v>
      </c>
      <c r="J72" s="56">
        <v>0.34</v>
      </c>
    </row>
    <row r="73" spans="6:10" x14ac:dyDescent="0.2">
      <c r="F73">
        <v>2021</v>
      </c>
      <c r="G73" t="s">
        <v>78</v>
      </c>
      <c r="H73" t="s">
        <v>101</v>
      </c>
      <c r="I73" s="55">
        <v>28745</v>
      </c>
      <c r="J73" s="56">
        <v>0.66</v>
      </c>
    </row>
    <row r="74" spans="6:10" x14ac:dyDescent="0.2">
      <c r="F74">
        <v>2021</v>
      </c>
      <c r="G74" t="s">
        <v>87</v>
      </c>
      <c r="H74" t="s">
        <v>102</v>
      </c>
      <c r="I74" s="55">
        <v>303</v>
      </c>
      <c r="J74" s="56">
        <v>0.22</v>
      </c>
    </row>
    <row r="75" spans="6:10" x14ac:dyDescent="0.2">
      <c r="F75">
        <v>2022</v>
      </c>
      <c r="G75" t="s">
        <v>80</v>
      </c>
      <c r="H75" t="s">
        <v>94</v>
      </c>
      <c r="I75" s="55">
        <v>22860</v>
      </c>
      <c r="J75" s="56">
        <v>0.48</v>
      </c>
    </row>
    <row r="76" spans="6:10" x14ac:dyDescent="0.2">
      <c r="F76">
        <v>2021</v>
      </c>
      <c r="G76" t="s">
        <v>87</v>
      </c>
      <c r="H76" t="s">
        <v>97</v>
      </c>
      <c r="I76" s="55">
        <v>22420</v>
      </c>
      <c r="J76" s="56">
        <v>0.48</v>
      </c>
    </row>
    <row r="77" spans="6:10" x14ac:dyDescent="0.2">
      <c r="F77">
        <v>2023</v>
      </c>
      <c r="G77" t="s">
        <v>80</v>
      </c>
      <c r="H77" t="s">
        <v>83</v>
      </c>
      <c r="I77" s="55">
        <v>60941</v>
      </c>
      <c r="J77" s="56">
        <v>1</v>
      </c>
    </row>
    <row r="78" spans="6:10" x14ac:dyDescent="0.2">
      <c r="F78">
        <v>2021</v>
      </c>
      <c r="G78" t="s">
        <v>80</v>
      </c>
      <c r="H78" t="s">
        <v>82</v>
      </c>
      <c r="I78" s="55">
        <v>35148</v>
      </c>
      <c r="J78" s="56">
        <v>0.28000000000000003</v>
      </c>
    </row>
    <row r="79" spans="6:10" x14ac:dyDescent="0.2">
      <c r="F79">
        <v>2021</v>
      </c>
      <c r="G79" t="s">
        <v>89</v>
      </c>
      <c r="H79" t="s">
        <v>91</v>
      </c>
      <c r="I79" s="55">
        <v>57131</v>
      </c>
      <c r="J79" s="56">
        <v>0.9</v>
      </c>
    </row>
    <row r="80" spans="6:10" x14ac:dyDescent="0.2">
      <c r="F80">
        <v>2022</v>
      </c>
      <c r="G80" t="s">
        <v>80</v>
      </c>
      <c r="H80" t="s">
        <v>103</v>
      </c>
      <c r="I80" s="55">
        <v>58953</v>
      </c>
      <c r="J80" s="56">
        <v>0.25</v>
      </c>
    </row>
    <row r="81" spans="6:10" x14ac:dyDescent="0.2">
      <c r="F81">
        <v>2022</v>
      </c>
      <c r="G81" t="s">
        <v>80</v>
      </c>
      <c r="H81" t="s">
        <v>84</v>
      </c>
      <c r="I81" s="55">
        <v>7159</v>
      </c>
      <c r="J81" s="56">
        <v>0.99</v>
      </c>
    </row>
    <row r="82" spans="6:10" x14ac:dyDescent="0.2">
      <c r="F82">
        <v>2023</v>
      </c>
      <c r="G82" t="s">
        <v>78</v>
      </c>
      <c r="H82" t="s">
        <v>106</v>
      </c>
      <c r="I82" s="55">
        <v>43016</v>
      </c>
      <c r="J82" s="56">
        <v>0.42</v>
      </c>
    </row>
    <row r="83" spans="6:10" x14ac:dyDescent="0.2">
      <c r="F83">
        <v>2021</v>
      </c>
      <c r="G83" t="s">
        <v>80</v>
      </c>
      <c r="H83" t="s">
        <v>99</v>
      </c>
      <c r="I83" s="55">
        <v>57676</v>
      </c>
      <c r="J83" s="56">
        <v>0.5</v>
      </c>
    </row>
    <row r="84" spans="6:10" x14ac:dyDescent="0.2">
      <c r="F84">
        <v>2023</v>
      </c>
      <c r="G84" t="s">
        <v>87</v>
      </c>
      <c r="H84" t="s">
        <v>102</v>
      </c>
      <c r="I84" s="55">
        <v>21653</v>
      </c>
      <c r="J84" s="56">
        <v>0.22</v>
      </c>
    </row>
    <row r="85" spans="6:10" x14ac:dyDescent="0.2">
      <c r="F85">
        <v>2021</v>
      </c>
      <c r="G85" t="s">
        <v>78</v>
      </c>
      <c r="H85" t="s">
        <v>79</v>
      </c>
      <c r="I85" s="55">
        <v>15398</v>
      </c>
      <c r="J85" s="56">
        <v>0.92</v>
      </c>
    </row>
  </sheetData>
  <mergeCells count="1">
    <mergeCell ref="A3:E3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5E103E6C-A561-433C-A2DA-2EACF0E946C9}"/>
    <hyperlink ref="A3" location="HL_Navigator" display="Navigator" xr:uid="{1ACBDD7B-9D0F-431D-9C2E-5462EA08445B}"/>
    <hyperlink ref="I4" location="Overall_Error_Check" tooltip="Go to Overall Error Check" display="Overall_Error_Check" xr:uid="{FFAC9A95-837B-41C4-AE89-14D656AD6B68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6E25-8175-424E-ACD8-7C39719C651A}">
  <sheetPr codeName="Sheet9">
    <outlinePr summaryBelow="0" summaryRight="0"/>
  </sheetPr>
  <dimension ref="A1:Q8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9" defaultRowHeight="12" x14ac:dyDescent="0.2"/>
  <cols>
    <col min="1" max="5" width="3.7109375" customWidth="1"/>
    <col min="7" max="7" width="11.5703125" customWidth="1"/>
    <col min="8" max="8" width="14.7109375" customWidth="1"/>
  </cols>
  <sheetData>
    <row r="1" spans="1:17" ht="20.25" x14ac:dyDescent="0.3">
      <c r="A1" s="9" t="str">
        <f ca="1">IF(ISERROR(RIGHT(CELL("filename",A1),LEN(CELL("filename",A1))-FIND("]",CELL("filename",A1)))),
"",
RIGHT(CELL("filename",A1),LEN(CELL("filename",A1))-FIND("]",CELL("filename",A1))))</f>
        <v>South</v>
      </c>
    </row>
    <row r="2" spans="1:17" ht="18" x14ac:dyDescent="0.25">
      <c r="A2" s="11" t="str">
        <f ca="1">Model_Name</f>
        <v>Mac Blog 07 Consolidate ranges.xlsx</v>
      </c>
    </row>
    <row r="3" spans="1:17" x14ac:dyDescent="0.2">
      <c r="A3" s="62" t="s">
        <v>1</v>
      </c>
      <c r="B3" s="63"/>
      <c r="C3" s="63"/>
      <c r="D3" s="63"/>
      <c r="E3" s="63"/>
    </row>
    <row r="4" spans="1:17" ht="14.25" x14ac:dyDescent="0.2">
      <c r="E4" t="s">
        <v>2</v>
      </c>
      <c r="I4" s="1">
        <f>Overall_Error_Check</f>
        <v>0</v>
      </c>
    </row>
    <row r="5" spans="1:17" x14ac:dyDescent="0.2">
      <c r="A5" s="33"/>
    </row>
    <row r="6" spans="1:17" ht="16.5" thickBot="1" x14ac:dyDescent="0.3">
      <c r="B6" s="28">
        <f>MAX($B$5:$B5)+1</f>
        <v>1</v>
      </c>
      <c r="C6" s="2" t="str">
        <f ca="1">A1</f>
        <v>South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thickTop="1" x14ac:dyDescent="0.2"/>
    <row r="8" spans="1:17" ht="16.5" x14ac:dyDescent="0.25">
      <c r="C8" s="3" t="s">
        <v>108</v>
      </c>
    </row>
    <row r="10" spans="1:17" x14ac:dyDescent="0.2">
      <c r="F10" t="s">
        <v>73</v>
      </c>
      <c r="G10" t="s">
        <v>74</v>
      </c>
      <c r="H10" t="s">
        <v>75</v>
      </c>
      <c r="I10" t="s">
        <v>76</v>
      </c>
      <c r="J10" t="s">
        <v>77</v>
      </c>
    </row>
    <row r="11" spans="1:17" x14ac:dyDescent="0.2">
      <c r="D11" s="41"/>
      <c r="F11">
        <v>2023</v>
      </c>
      <c r="G11" t="s">
        <v>78</v>
      </c>
      <c r="H11" t="s">
        <v>79</v>
      </c>
      <c r="I11" s="55">
        <v>59227</v>
      </c>
      <c r="J11" s="56">
        <v>0.75</v>
      </c>
    </row>
    <row r="12" spans="1:17" x14ac:dyDescent="0.2">
      <c r="F12">
        <v>2021</v>
      </c>
      <c r="G12" t="s">
        <v>80</v>
      </c>
      <c r="H12" t="s">
        <v>81</v>
      </c>
      <c r="I12" s="55">
        <v>438</v>
      </c>
      <c r="J12" s="56">
        <v>0.22</v>
      </c>
    </row>
    <row r="13" spans="1:17" x14ac:dyDescent="0.2">
      <c r="F13">
        <v>2023</v>
      </c>
      <c r="G13" t="s">
        <v>80</v>
      </c>
      <c r="H13" t="s">
        <v>82</v>
      </c>
      <c r="I13" s="55">
        <v>10693</v>
      </c>
      <c r="J13" s="56">
        <v>0.22</v>
      </c>
    </row>
    <row r="14" spans="1:17" x14ac:dyDescent="0.2">
      <c r="F14">
        <v>2021</v>
      </c>
      <c r="G14" t="s">
        <v>80</v>
      </c>
      <c r="H14" t="s">
        <v>83</v>
      </c>
      <c r="I14" s="55">
        <v>20997</v>
      </c>
      <c r="J14" s="56">
        <v>0.56000000000000005</v>
      </c>
    </row>
    <row r="15" spans="1:17" x14ac:dyDescent="0.2">
      <c r="F15">
        <v>2023</v>
      </c>
      <c r="G15" t="s">
        <v>80</v>
      </c>
      <c r="H15" t="s">
        <v>84</v>
      </c>
      <c r="I15" s="55">
        <v>15999</v>
      </c>
      <c r="J15" s="56">
        <v>1</v>
      </c>
    </row>
    <row r="16" spans="1:17" x14ac:dyDescent="0.2">
      <c r="F16">
        <v>2021</v>
      </c>
      <c r="G16" t="s">
        <v>78</v>
      </c>
      <c r="H16" t="s">
        <v>85</v>
      </c>
      <c r="I16" s="55">
        <v>2514</v>
      </c>
      <c r="J16" s="56">
        <v>0.35</v>
      </c>
    </row>
    <row r="17" spans="6:10" x14ac:dyDescent="0.2">
      <c r="F17">
        <v>2022</v>
      </c>
      <c r="G17" t="s">
        <v>80</v>
      </c>
      <c r="H17" t="s">
        <v>81</v>
      </c>
      <c r="I17" s="55">
        <v>2493</v>
      </c>
      <c r="J17" s="56">
        <v>0.28000000000000003</v>
      </c>
    </row>
    <row r="18" spans="6:10" x14ac:dyDescent="0.2">
      <c r="F18">
        <v>2022</v>
      </c>
      <c r="G18" t="s">
        <v>78</v>
      </c>
      <c r="H18" t="s">
        <v>86</v>
      </c>
      <c r="I18" s="55">
        <v>34461</v>
      </c>
      <c r="J18" s="56">
        <v>0.36</v>
      </c>
    </row>
    <row r="19" spans="6:10" x14ac:dyDescent="0.2">
      <c r="F19">
        <v>2022</v>
      </c>
      <c r="G19" t="s">
        <v>87</v>
      </c>
      <c r="H19" t="s">
        <v>88</v>
      </c>
      <c r="I19" s="55">
        <v>46521</v>
      </c>
      <c r="J19" s="56">
        <v>0.4</v>
      </c>
    </row>
    <row r="20" spans="6:10" x14ac:dyDescent="0.2">
      <c r="F20">
        <v>2023</v>
      </c>
      <c r="G20" t="s">
        <v>78</v>
      </c>
      <c r="H20" t="s">
        <v>86</v>
      </c>
      <c r="I20" s="55">
        <v>7188</v>
      </c>
      <c r="J20" s="56">
        <v>0.38</v>
      </c>
    </row>
    <row r="21" spans="6:10" x14ac:dyDescent="0.2">
      <c r="F21">
        <v>2022</v>
      </c>
      <c r="G21" t="s">
        <v>89</v>
      </c>
      <c r="H21" t="s">
        <v>90</v>
      </c>
      <c r="I21" s="55">
        <v>36329</v>
      </c>
      <c r="J21" s="56">
        <v>0.9</v>
      </c>
    </row>
    <row r="22" spans="6:10" x14ac:dyDescent="0.2">
      <c r="F22">
        <v>2022</v>
      </c>
      <c r="G22" t="s">
        <v>89</v>
      </c>
      <c r="H22" t="s">
        <v>91</v>
      </c>
      <c r="I22" s="55">
        <v>29158</v>
      </c>
      <c r="J22" s="56">
        <v>0.9</v>
      </c>
    </row>
    <row r="23" spans="6:10" x14ac:dyDescent="0.2">
      <c r="F23">
        <v>2022</v>
      </c>
      <c r="G23" t="s">
        <v>89</v>
      </c>
      <c r="H23" t="s">
        <v>92</v>
      </c>
      <c r="I23" s="55">
        <v>47740</v>
      </c>
      <c r="J23" s="56">
        <v>0.9</v>
      </c>
    </row>
    <row r="24" spans="6:10" x14ac:dyDescent="0.2">
      <c r="F24">
        <v>2022</v>
      </c>
      <c r="G24" t="s">
        <v>78</v>
      </c>
      <c r="H24" t="s">
        <v>93</v>
      </c>
      <c r="I24" s="55">
        <v>20040</v>
      </c>
      <c r="J24" s="56">
        <v>0.23</v>
      </c>
    </row>
    <row r="25" spans="6:10" x14ac:dyDescent="0.2">
      <c r="F25">
        <v>2021</v>
      </c>
      <c r="G25" t="s">
        <v>80</v>
      </c>
      <c r="H25" t="s">
        <v>94</v>
      </c>
      <c r="I25" s="55">
        <v>3343</v>
      </c>
      <c r="J25" s="56">
        <v>0.05</v>
      </c>
    </row>
    <row r="26" spans="6:10" x14ac:dyDescent="0.2">
      <c r="F26">
        <v>2023</v>
      </c>
      <c r="G26" t="s">
        <v>78</v>
      </c>
      <c r="H26" t="s">
        <v>93</v>
      </c>
      <c r="I26" s="55">
        <v>52140</v>
      </c>
      <c r="J26" s="56">
        <v>0.27</v>
      </c>
    </row>
    <row r="27" spans="6:10" x14ac:dyDescent="0.2">
      <c r="F27">
        <v>2021</v>
      </c>
      <c r="G27" t="s">
        <v>87</v>
      </c>
      <c r="H27" t="s">
        <v>95</v>
      </c>
      <c r="I27" s="55">
        <v>37845</v>
      </c>
      <c r="J27" s="56">
        <v>0.5</v>
      </c>
    </row>
    <row r="28" spans="6:10" x14ac:dyDescent="0.2">
      <c r="F28">
        <v>2023</v>
      </c>
      <c r="G28" t="s">
        <v>80</v>
      </c>
      <c r="H28" t="s">
        <v>94</v>
      </c>
      <c r="I28" s="55">
        <v>45058</v>
      </c>
      <c r="J28" s="56">
        <v>0.4</v>
      </c>
    </row>
    <row r="29" spans="6:10" x14ac:dyDescent="0.2">
      <c r="F29">
        <v>2023</v>
      </c>
      <c r="G29" t="s">
        <v>89</v>
      </c>
      <c r="H29" t="s">
        <v>96</v>
      </c>
      <c r="I29" s="55">
        <v>60191</v>
      </c>
      <c r="J29" s="56">
        <v>0.9</v>
      </c>
    </row>
    <row r="30" spans="6:10" x14ac:dyDescent="0.2">
      <c r="F30">
        <v>2023</v>
      </c>
      <c r="G30" t="s">
        <v>87</v>
      </c>
      <c r="H30" t="s">
        <v>97</v>
      </c>
      <c r="I30" s="55">
        <v>9634</v>
      </c>
      <c r="J30" s="56">
        <v>0.6</v>
      </c>
    </row>
    <row r="31" spans="6:10" x14ac:dyDescent="0.2">
      <c r="F31">
        <v>2023</v>
      </c>
      <c r="G31" t="s">
        <v>87</v>
      </c>
      <c r="H31" t="s">
        <v>88</v>
      </c>
      <c r="I31" s="55">
        <v>35337</v>
      </c>
      <c r="J31" s="56">
        <v>0.46</v>
      </c>
    </row>
    <row r="32" spans="6:10" x14ac:dyDescent="0.2">
      <c r="F32">
        <v>2023</v>
      </c>
      <c r="G32" t="s">
        <v>89</v>
      </c>
      <c r="H32" t="s">
        <v>98</v>
      </c>
      <c r="I32" s="55">
        <v>57705</v>
      </c>
      <c r="J32" s="56">
        <v>0.92</v>
      </c>
    </row>
    <row r="33" spans="6:10" x14ac:dyDescent="0.2">
      <c r="F33">
        <v>2023</v>
      </c>
      <c r="G33" t="s">
        <v>80</v>
      </c>
      <c r="H33" t="s">
        <v>99</v>
      </c>
      <c r="I33" s="55">
        <v>56789</v>
      </c>
      <c r="J33" s="56">
        <v>0.15</v>
      </c>
    </row>
    <row r="34" spans="6:10" x14ac:dyDescent="0.2">
      <c r="F34">
        <v>2021</v>
      </c>
      <c r="G34" t="s">
        <v>87</v>
      </c>
      <c r="H34" t="s">
        <v>88</v>
      </c>
      <c r="I34" s="55">
        <v>45655</v>
      </c>
      <c r="J34" s="56">
        <v>0.35</v>
      </c>
    </row>
    <row r="35" spans="6:10" x14ac:dyDescent="0.2">
      <c r="F35">
        <v>2023</v>
      </c>
      <c r="G35" t="s">
        <v>89</v>
      </c>
      <c r="H35" t="s">
        <v>100</v>
      </c>
      <c r="I35" s="55">
        <v>41086</v>
      </c>
      <c r="J35" s="56">
        <v>0.95</v>
      </c>
    </row>
    <row r="36" spans="6:10" x14ac:dyDescent="0.2">
      <c r="F36">
        <v>2022</v>
      </c>
      <c r="G36" t="s">
        <v>89</v>
      </c>
      <c r="H36" t="s">
        <v>100</v>
      </c>
      <c r="I36" s="55">
        <v>58476</v>
      </c>
      <c r="J36" s="56">
        <v>0.8</v>
      </c>
    </row>
    <row r="37" spans="6:10" x14ac:dyDescent="0.2">
      <c r="F37">
        <v>2022</v>
      </c>
      <c r="G37" t="s">
        <v>89</v>
      </c>
      <c r="H37" t="s">
        <v>98</v>
      </c>
      <c r="I37" s="55">
        <v>61858</v>
      </c>
      <c r="J37" s="56">
        <v>0.9</v>
      </c>
    </row>
    <row r="38" spans="6:10" x14ac:dyDescent="0.2">
      <c r="F38">
        <v>2023</v>
      </c>
      <c r="G38" t="s">
        <v>89</v>
      </c>
      <c r="H38" t="s">
        <v>90</v>
      </c>
      <c r="I38" s="55">
        <v>24012</v>
      </c>
      <c r="J38" s="56">
        <v>0.95</v>
      </c>
    </row>
    <row r="39" spans="6:10" x14ac:dyDescent="0.2">
      <c r="F39">
        <v>2021</v>
      </c>
      <c r="G39" t="s">
        <v>89</v>
      </c>
      <c r="H39" t="s">
        <v>100</v>
      </c>
      <c r="I39" s="55">
        <v>23357</v>
      </c>
      <c r="J39" s="56">
        <v>0.1</v>
      </c>
    </row>
    <row r="40" spans="6:10" x14ac:dyDescent="0.2">
      <c r="F40">
        <v>2021</v>
      </c>
      <c r="G40" t="s">
        <v>80</v>
      </c>
      <c r="H40" t="s">
        <v>84</v>
      </c>
      <c r="I40" s="55">
        <v>9374</v>
      </c>
      <c r="J40" s="56">
        <v>0.3</v>
      </c>
    </row>
    <row r="41" spans="6:10" x14ac:dyDescent="0.2">
      <c r="F41">
        <v>2023</v>
      </c>
      <c r="G41" t="s">
        <v>87</v>
      </c>
      <c r="H41" t="s">
        <v>95</v>
      </c>
      <c r="I41" s="55">
        <v>15143</v>
      </c>
      <c r="J41" s="56">
        <v>0.65</v>
      </c>
    </row>
    <row r="42" spans="6:10" x14ac:dyDescent="0.2">
      <c r="F42">
        <v>2023</v>
      </c>
      <c r="G42" t="s">
        <v>89</v>
      </c>
      <c r="H42" t="s">
        <v>91</v>
      </c>
      <c r="I42" s="55">
        <v>5968</v>
      </c>
      <c r="J42" s="56">
        <v>0.9</v>
      </c>
    </row>
    <row r="43" spans="6:10" x14ac:dyDescent="0.2">
      <c r="F43">
        <v>2021</v>
      </c>
      <c r="G43" t="s">
        <v>89</v>
      </c>
      <c r="H43" t="s">
        <v>90</v>
      </c>
      <c r="I43" s="55">
        <v>29996</v>
      </c>
      <c r="J43" s="56">
        <v>0.99</v>
      </c>
    </row>
    <row r="44" spans="6:10" x14ac:dyDescent="0.2">
      <c r="F44">
        <v>2022</v>
      </c>
      <c r="G44" t="s">
        <v>80</v>
      </c>
      <c r="H44" t="s">
        <v>82</v>
      </c>
      <c r="I44" s="55">
        <v>53557</v>
      </c>
      <c r="J44" s="56">
        <v>0.36</v>
      </c>
    </row>
    <row r="45" spans="6:10" x14ac:dyDescent="0.2">
      <c r="F45">
        <v>2021</v>
      </c>
      <c r="G45" t="s">
        <v>89</v>
      </c>
      <c r="H45" t="s">
        <v>96</v>
      </c>
      <c r="I45" s="55">
        <v>9695</v>
      </c>
      <c r="J45" s="56">
        <v>0.9</v>
      </c>
    </row>
    <row r="46" spans="6:10" x14ac:dyDescent="0.2">
      <c r="F46">
        <v>2023</v>
      </c>
      <c r="G46" t="s">
        <v>89</v>
      </c>
      <c r="H46" t="s">
        <v>92</v>
      </c>
      <c r="I46" s="55">
        <v>18821</v>
      </c>
      <c r="J46" s="56">
        <v>1</v>
      </c>
    </row>
    <row r="47" spans="6:10" x14ac:dyDescent="0.2">
      <c r="F47">
        <v>2022</v>
      </c>
      <c r="G47" t="s">
        <v>87</v>
      </c>
      <c r="H47" t="s">
        <v>95</v>
      </c>
      <c r="I47" s="55">
        <v>6677</v>
      </c>
      <c r="J47" s="56">
        <v>0.46</v>
      </c>
    </row>
    <row r="48" spans="6:10" x14ac:dyDescent="0.2">
      <c r="F48">
        <v>2022</v>
      </c>
      <c r="G48" t="s">
        <v>78</v>
      </c>
      <c r="H48" t="s">
        <v>101</v>
      </c>
      <c r="I48" s="55">
        <v>30294</v>
      </c>
      <c r="J48" s="56">
        <v>0.75</v>
      </c>
    </row>
    <row r="49" spans="6:10" x14ac:dyDescent="0.2">
      <c r="F49">
        <v>2022</v>
      </c>
      <c r="G49" t="s">
        <v>87</v>
      </c>
      <c r="H49" t="s">
        <v>102</v>
      </c>
      <c r="I49" s="55">
        <v>321</v>
      </c>
      <c r="J49" s="56">
        <v>0.15</v>
      </c>
    </row>
    <row r="50" spans="6:10" x14ac:dyDescent="0.2">
      <c r="F50">
        <v>2023</v>
      </c>
      <c r="G50" t="s">
        <v>80</v>
      </c>
      <c r="H50" t="s">
        <v>81</v>
      </c>
      <c r="I50" s="55">
        <v>35322</v>
      </c>
      <c r="J50" s="56">
        <v>0.48</v>
      </c>
    </row>
    <row r="51" spans="6:10" x14ac:dyDescent="0.2">
      <c r="F51">
        <v>2022</v>
      </c>
      <c r="G51" t="s">
        <v>80</v>
      </c>
      <c r="H51" t="s">
        <v>83</v>
      </c>
      <c r="I51" s="55">
        <v>21589</v>
      </c>
      <c r="J51" s="56">
        <v>0.66</v>
      </c>
    </row>
    <row r="52" spans="6:10" x14ac:dyDescent="0.2">
      <c r="F52">
        <v>2021</v>
      </c>
      <c r="G52" t="s">
        <v>89</v>
      </c>
      <c r="H52" t="s">
        <v>92</v>
      </c>
      <c r="I52" s="55">
        <v>1468</v>
      </c>
      <c r="J52" s="56">
        <v>0.85</v>
      </c>
    </row>
    <row r="53" spans="6:10" x14ac:dyDescent="0.2">
      <c r="F53">
        <v>2021</v>
      </c>
      <c r="G53" t="s">
        <v>78</v>
      </c>
      <c r="H53" t="s">
        <v>93</v>
      </c>
      <c r="I53" s="55">
        <v>19313</v>
      </c>
      <c r="J53" s="56">
        <v>0.35</v>
      </c>
    </row>
    <row r="54" spans="6:10" x14ac:dyDescent="0.2">
      <c r="F54">
        <v>2023</v>
      </c>
      <c r="G54" t="s">
        <v>78</v>
      </c>
      <c r="H54" t="s">
        <v>101</v>
      </c>
      <c r="I54" s="55">
        <v>38000</v>
      </c>
      <c r="J54" s="56">
        <v>0.96</v>
      </c>
    </row>
    <row r="55" spans="6:10" x14ac:dyDescent="0.2">
      <c r="F55">
        <v>2022</v>
      </c>
      <c r="G55" t="s">
        <v>78</v>
      </c>
      <c r="H55" t="s">
        <v>79</v>
      </c>
      <c r="I55" s="55">
        <v>520</v>
      </c>
      <c r="J55" s="56">
        <v>0.7</v>
      </c>
    </row>
    <row r="56" spans="6:10" x14ac:dyDescent="0.2">
      <c r="F56">
        <v>2022</v>
      </c>
      <c r="G56" t="s">
        <v>80</v>
      </c>
      <c r="H56" t="s">
        <v>99</v>
      </c>
      <c r="I56" s="55">
        <v>43466</v>
      </c>
      <c r="J56" s="56">
        <v>0.2</v>
      </c>
    </row>
    <row r="57" spans="6:10" x14ac:dyDescent="0.2">
      <c r="F57">
        <v>2021</v>
      </c>
      <c r="G57" t="s">
        <v>80</v>
      </c>
      <c r="H57" t="s">
        <v>103</v>
      </c>
      <c r="I57" s="55">
        <v>34234</v>
      </c>
      <c r="J57" s="56">
        <v>0.36</v>
      </c>
    </row>
    <row r="58" spans="6:10" x14ac:dyDescent="0.2">
      <c r="F58">
        <v>2023</v>
      </c>
      <c r="G58" t="s">
        <v>78</v>
      </c>
      <c r="H58" t="s">
        <v>85</v>
      </c>
      <c r="I58" s="55">
        <v>29625</v>
      </c>
      <c r="J58" s="56">
        <v>0.35</v>
      </c>
    </row>
    <row r="59" spans="6:10" x14ac:dyDescent="0.2">
      <c r="F59">
        <v>2022</v>
      </c>
      <c r="G59" t="s">
        <v>78</v>
      </c>
      <c r="H59" t="s">
        <v>85</v>
      </c>
      <c r="I59" s="55">
        <v>4510</v>
      </c>
      <c r="J59" s="56">
        <v>0.38</v>
      </c>
    </row>
    <row r="60" spans="6:10" x14ac:dyDescent="0.2">
      <c r="F60">
        <v>2021</v>
      </c>
      <c r="G60" t="s">
        <v>78</v>
      </c>
      <c r="H60" t="s">
        <v>104</v>
      </c>
      <c r="I60" s="55">
        <v>16448</v>
      </c>
      <c r="J60" s="56">
        <v>0.36</v>
      </c>
    </row>
    <row r="61" spans="6:10" x14ac:dyDescent="0.2">
      <c r="F61">
        <v>2022</v>
      </c>
      <c r="G61" t="s">
        <v>80</v>
      </c>
      <c r="H61" t="s">
        <v>105</v>
      </c>
      <c r="I61" s="55">
        <v>35249</v>
      </c>
      <c r="J61" s="56">
        <v>0.65</v>
      </c>
    </row>
    <row r="62" spans="6:10" x14ac:dyDescent="0.2">
      <c r="F62">
        <v>2022</v>
      </c>
      <c r="G62" t="s">
        <v>78</v>
      </c>
      <c r="H62" t="s">
        <v>104</v>
      </c>
      <c r="I62" s="55">
        <v>13046</v>
      </c>
      <c r="J62" s="56">
        <v>0.17</v>
      </c>
    </row>
    <row r="63" spans="6:10" x14ac:dyDescent="0.2">
      <c r="F63">
        <v>2023</v>
      </c>
      <c r="G63" t="s">
        <v>78</v>
      </c>
      <c r="H63" t="s">
        <v>104</v>
      </c>
      <c r="I63" s="55">
        <v>50460</v>
      </c>
      <c r="J63" s="56">
        <v>0.38</v>
      </c>
    </row>
    <row r="64" spans="6:10" x14ac:dyDescent="0.2">
      <c r="F64">
        <v>2023</v>
      </c>
      <c r="G64" t="s">
        <v>80</v>
      </c>
      <c r="H64" t="s">
        <v>105</v>
      </c>
      <c r="I64" s="55">
        <v>8863</v>
      </c>
      <c r="J64" s="56">
        <v>0.88</v>
      </c>
    </row>
    <row r="65" spans="6:10" x14ac:dyDescent="0.2">
      <c r="F65">
        <v>2022</v>
      </c>
      <c r="G65" t="s">
        <v>78</v>
      </c>
      <c r="H65" t="s">
        <v>106</v>
      </c>
      <c r="I65" s="55">
        <v>10585</v>
      </c>
      <c r="J65" s="56">
        <v>0.38</v>
      </c>
    </row>
    <row r="66" spans="6:10" x14ac:dyDescent="0.2">
      <c r="F66">
        <v>2022</v>
      </c>
      <c r="G66" t="s">
        <v>87</v>
      </c>
      <c r="H66" t="s">
        <v>97</v>
      </c>
      <c r="I66" s="55">
        <v>565</v>
      </c>
      <c r="J66" s="56">
        <v>0.46</v>
      </c>
    </row>
    <row r="67" spans="6:10" x14ac:dyDescent="0.2">
      <c r="F67">
        <v>2021</v>
      </c>
      <c r="G67" t="s">
        <v>80</v>
      </c>
      <c r="H67" t="s">
        <v>105</v>
      </c>
      <c r="I67" s="55">
        <v>16780</v>
      </c>
      <c r="J67" s="56">
        <v>0.5</v>
      </c>
    </row>
    <row r="68" spans="6:10" x14ac:dyDescent="0.2">
      <c r="F68">
        <v>2022</v>
      </c>
      <c r="G68" t="s">
        <v>89</v>
      </c>
      <c r="H68" t="s">
        <v>96</v>
      </c>
      <c r="I68" s="55">
        <v>24481</v>
      </c>
      <c r="J68" s="56">
        <v>0.85</v>
      </c>
    </row>
    <row r="69" spans="6:10" x14ac:dyDescent="0.2">
      <c r="F69">
        <v>2023</v>
      </c>
      <c r="G69" t="s">
        <v>80</v>
      </c>
      <c r="H69" t="s">
        <v>103</v>
      </c>
      <c r="I69" s="55">
        <v>34502</v>
      </c>
      <c r="J69" s="56">
        <v>0.35</v>
      </c>
    </row>
    <row r="70" spans="6:10" x14ac:dyDescent="0.2">
      <c r="F70">
        <v>2021</v>
      </c>
      <c r="G70" t="s">
        <v>89</v>
      </c>
      <c r="H70" t="s">
        <v>98</v>
      </c>
      <c r="I70" s="55">
        <v>26356</v>
      </c>
      <c r="J70" s="56">
        <v>0.05</v>
      </c>
    </row>
    <row r="71" spans="6:10" x14ac:dyDescent="0.2">
      <c r="F71">
        <v>2021</v>
      </c>
      <c r="G71" t="s">
        <v>78</v>
      </c>
      <c r="H71" t="s">
        <v>106</v>
      </c>
      <c r="I71" s="55">
        <v>3050</v>
      </c>
      <c r="J71" s="56">
        <v>0.49</v>
      </c>
    </row>
    <row r="72" spans="6:10" x14ac:dyDescent="0.2">
      <c r="F72">
        <v>2021</v>
      </c>
      <c r="G72" t="s">
        <v>78</v>
      </c>
      <c r="H72" t="s">
        <v>86</v>
      </c>
      <c r="I72" s="55">
        <v>46229</v>
      </c>
      <c r="J72" s="56">
        <v>0.34</v>
      </c>
    </row>
    <row r="73" spans="6:10" x14ac:dyDescent="0.2">
      <c r="F73">
        <v>2021</v>
      </c>
      <c r="G73" t="s">
        <v>78</v>
      </c>
      <c r="H73" t="s">
        <v>101</v>
      </c>
      <c r="I73" s="55">
        <v>4576</v>
      </c>
      <c r="J73" s="56">
        <v>0.66</v>
      </c>
    </row>
    <row r="74" spans="6:10" x14ac:dyDescent="0.2">
      <c r="F74">
        <v>2021</v>
      </c>
      <c r="G74" t="s">
        <v>87</v>
      </c>
      <c r="H74" t="s">
        <v>102</v>
      </c>
      <c r="I74" s="55">
        <v>34180</v>
      </c>
      <c r="J74" s="56">
        <v>0.22</v>
      </c>
    </row>
    <row r="75" spans="6:10" x14ac:dyDescent="0.2">
      <c r="F75">
        <v>2022</v>
      </c>
      <c r="G75" t="s">
        <v>80</v>
      </c>
      <c r="H75" t="s">
        <v>94</v>
      </c>
      <c r="I75" s="55">
        <v>45378</v>
      </c>
      <c r="J75" s="56">
        <v>0.48</v>
      </c>
    </row>
    <row r="76" spans="6:10" x14ac:dyDescent="0.2">
      <c r="F76">
        <v>2021</v>
      </c>
      <c r="G76" t="s">
        <v>87</v>
      </c>
      <c r="H76" t="s">
        <v>97</v>
      </c>
      <c r="I76" s="55">
        <v>6218</v>
      </c>
      <c r="J76" s="56">
        <v>0.48</v>
      </c>
    </row>
    <row r="77" spans="6:10" x14ac:dyDescent="0.2">
      <c r="F77">
        <v>2023</v>
      </c>
      <c r="G77" t="s">
        <v>80</v>
      </c>
      <c r="H77" t="s">
        <v>83</v>
      </c>
      <c r="I77" s="55">
        <v>28040</v>
      </c>
      <c r="J77" s="56">
        <v>1</v>
      </c>
    </row>
    <row r="78" spans="6:10" x14ac:dyDescent="0.2">
      <c r="F78">
        <v>2021</v>
      </c>
      <c r="G78" t="s">
        <v>80</v>
      </c>
      <c r="H78" t="s">
        <v>82</v>
      </c>
      <c r="I78" s="55">
        <v>47659</v>
      </c>
      <c r="J78" s="56">
        <v>0.28000000000000003</v>
      </c>
    </row>
    <row r="79" spans="6:10" x14ac:dyDescent="0.2">
      <c r="F79">
        <v>2021</v>
      </c>
      <c r="G79" t="s">
        <v>89</v>
      </c>
      <c r="H79" t="s">
        <v>91</v>
      </c>
      <c r="I79" s="55">
        <v>9256</v>
      </c>
      <c r="J79" s="56">
        <v>0.9</v>
      </c>
    </row>
    <row r="80" spans="6:10" x14ac:dyDescent="0.2">
      <c r="F80">
        <v>2022</v>
      </c>
      <c r="G80" t="s">
        <v>80</v>
      </c>
      <c r="H80" t="s">
        <v>103</v>
      </c>
      <c r="I80" s="55">
        <v>1111</v>
      </c>
      <c r="J80" s="56">
        <v>0.25</v>
      </c>
    </row>
    <row r="81" spans="6:10" x14ac:dyDescent="0.2">
      <c r="F81">
        <v>2022</v>
      </c>
      <c r="G81" t="s">
        <v>80</v>
      </c>
      <c r="H81" t="s">
        <v>84</v>
      </c>
      <c r="I81" s="55">
        <v>882</v>
      </c>
      <c r="J81" s="56">
        <v>0.99</v>
      </c>
    </row>
    <row r="82" spans="6:10" x14ac:dyDescent="0.2">
      <c r="F82">
        <v>2023</v>
      </c>
      <c r="G82" t="s">
        <v>78</v>
      </c>
      <c r="H82" t="s">
        <v>106</v>
      </c>
      <c r="I82" s="55">
        <v>62660</v>
      </c>
      <c r="J82" s="56">
        <v>0.42</v>
      </c>
    </row>
    <row r="83" spans="6:10" x14ac:dyDescent="0.2">
      <c r="F83">
        <v>2021</v>
      </c>
      <c r="G83" t="s">
        <v>80</v>
      </c>
      <c r="H83" t="s">
        <v>99</v>
      </c>
      <c r="I83" s="55">
        <v>41325</v>
      </c>
      <c r="J83" s="56">
        <v>0.5</v>
      </c>
    </row>
    <row r="84" spans="6:10" x14ac:dyDescent="0.2">
      <c r="F84">
        <v>2023</v>
      </c>
      <c r="G84" t="s">
        <v>87</v>
      </c>
      <c r="H84" t="s">
        <v>102</v>
      </c>
      <c r="I84" s="55">
        <v>33250</v>
      </c>
      <c r="J84" s="56">
        <v>0.22</v>
      </c>
    </row>
    <row r="85" spans="6:10" x14ac:dyDescent="0.2">
      <c r="F85">
        <v>2021</v>
      </c>
      <c r="G85" t="s">
        <v>78</v>
      </c>
      <c r="H85" t="s">
        <v>79</v>
      </c>
      <c r="I85" s="55">
        <v>13616</v>
      </c>
      <c r="J85" s="56">
        <v>0.92</v>
      </c>
    </row>
  </sheetData>
  <mergeCells count="1">
    <mergeCell ref="A3:E3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D0E58F99-FFDA-C349-A57A-F0F04D298C4A}"/>
    <hyperlink ref="A3" location="HL_Navigator" display="Navigator" xr:uid="{EB943B06-3763-794B-845B-7D75E4522656}"/>
    <hyperlink ref="I4" location="Overall_Error_Check" tooltip="Go to Overall Error Check" display="Overall_Error_Check" xr:uid="{40637739-4D5C-F547-BA7E-FE8A823E0510}"/>
  </hyperlink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59215-C35D-DD40-AF1C-F5BE613FAEEE}">
  <sheetPr codeName="Sheet10">
    <outlinePr summaryBelow="0" summaryRight="0"/>
  </sheetPr>
  <dimension ref="A1:Q85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9" defaultRowHeight="12" x14ac:dyDescent="0.2"/>
  <cols>
    <col min="1" max="5" width="3.7109375" customWidth="1"/>
    <col min="7" max="7" width="11.5703125" customWidth="1"/>
    <col min="8" max="8" width="14.7109375" customWidth="1"/>
  </cols>
  <sheetData>
    <row r="1" spans="1:17" ht="20.25" x14ac:dyDescent="0.3">
      <c r="A1" s="9" t="str">
        <f ca="1">IF(ISERROR(RIGHT(CELL("filename",A1),LEN(CELL("filename",A1))-FIND("]",CELL("filename",A1)))),
"",
RIGHT(CELL("filename",A1),LEN(CELL("filename",A1))-FIND("]",CELL("filename",A1))))</f>
        <v>West</v>
      </c>
    </row>
    <row r="2" spans="1:17" ht="18" x14ac:dyDescent="0.25">
      <c r="A2" s="11" t="str">
        <f ca="1">Model_Name</f>
        <v>Mac Blog 07 Consolidate ranges.xlsx</v>
      </c>
    </row>
    <row r="3" spans="1:17" x14ac:dyDescent="0.2">
      <c r="A3" s="62" t="s">
        <v>1</v>
      </c>
      <c r="B3" s="63"/>
      <c r="C3" s="63"/>
      <c r="D3" s="63"/>
      <c r="E3" s="63"/>
    </row>
    <row r="4" spans="1:17" ht="14.25" x14ac:dyDescent="0.2">
      <c r="E4" t="s">
        <v>2</v>
      </c>
      <c r="I4" s="1">
        <f>Overall_Error_Check</f>
        <v>0</v>
      </c>
    </row>
    <row r="5" spans="1:17" x14ac:dyDescent="0.2">
      <c r="A5" s="33"/>
    </row>
    <row r="6" spans="1:17" ht="16.5" thickBot="1" x14ac:dyDescent="0.3">
      <c r="B6" s="28">
        <f>MAX($B$5:$B5)+1</f>
        <v>1</v>
      </c>
      <c r="C6" s="2" t="str">
        <f ca="1">A1</f>
        <v>West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thickTop="1" x14ac:dyDescent="0.2"/>
    <row r="8" spans="1:17" ht="16.5" x14ac:dyDescent="0.25">
      <c r="C8" s="3" t="s">
        <v>109</v>
      </c>
    </row>
    <row r="10" spans="1:17" x14ac:dyDescent="0.2">
      <c r="F10" t="s">
        <v>73</v>
      </c>
      <c r="G10" t="s">
        <v>74</v>
      </c>
      <c r="H10" t="s">
        <v>75</v>
      </c>
      <c r="I10" t="s">
        <v>76</v>
      </c>
      <c r="J10" t="s">
        <v>77</v>
      </c>
    </row>
    <row r="11" spans="1:17" x14ac:dyDescent="0.2">
      <c r="D11" s="41"/>
      <c r="F11">
        <v>2023</v>
      </c>
      <c r="G11" t="s">
        <v>78</v>
      </c>
      <c r="H11" t="s">
        <v>79</v>
      </c>
      <c r="I11" s="55">
        <v>41987</v>
      </c>
      <c r="J11" s="56">
        <v>0.75</v>
      </c>
    </row>
    <row r="12" spans="1:17" x14ac:dyDescent="0.2">
      <c r="F12">
        <v>2021</v>
      </c>
      <c r="G12" t="s">
        <v>80</v>
      </c>
      <c r="H12" t="s">
        <v>81</v>
      </c>
      <c r="I12" s="55">
        <v>56768</v>
      </c>
      <c r="J12" s="56">
        <v>0.22</v>
      </c>
    </row>
    <row r="13" spans="1:17" x14ac:dyDescent="0.2">
      <c r="F13">
        <v>2023</v>
      </c>
      <c r="G13" t="s">
        <v>80</v>
      </c>
      <c r="H13" t="s">
        <v>82</v>
      </c>
      <c r="I13" s="55">
        <v>33226</v>
      </c>
      <c r="J13" s="56">
        <v>0.22</v>
      </c>
    </row>
    <row r="14" spans="1:17" x14ac:dyDescent="0.2">
      <c r="F14">
        <v>2021</v>
      </c>
      <c r="G14" t="s">
        <v>80</v>
      </c>
      <c r="H14" t="s">
        <v>83</v>
      </c>
      <c r="I14" s="55">
        <v>48163</v>
      </c>
      <c r="J14" s="56">
        <v>0.56000000000000005</v>
      </c>
    </row>
    <row r="15" spans="1:17" x14ac:dyDescent="0.2">
      <c r="F15">
        <v>2023</v>
      </c>
      <c r="G15" t="s">
        <v>80</v>
      </c>
      <c r="H15" t="s">
        <v>84</v>
      </c>
      <c r="I15" s="55">
        <v>3517</v>
      </c>
      <c r="J15" s="56">
        <v>1</v>
      </c>
    </row>
    <row r="16" spans="1:17" x14ac:dyDescent="0.2">
      <c r="F16">
        <v>2021</v>
      </c>
      <c r="G16" t="s">
        <v>78</v>
      </c>
      <c r="H16" t="s">
        <v>85</v>
      </c>
      <c r="I16" s="55">
        <v>28239</v>
      </c>
      <c r="J16" s="56">
        <v>0.35</v>
      </c>
    </row>
    <row r="17" spans="6:10" x14ac:dyDescent="0.2">
      <c r="F17">
        <v>2022</v>
      </c>
      <c r="G17" t="s">
        <v>80</v>
      </c>
      <c r="H17" t="s">
        <v>81</v>
      </c>
      <c r="I17" s="55">
        <v>41140</v>
      </c>
      <c r="J17" s="56">
        <v>0.28000000000000003</v>
      </c>
    </row>
    <row r="18" spans="6:10" x14ac:dyDescent="0.2">
      <c r="F18">
        <v>2022</v>
      </c>
      <c r="G18" t="s">
        <v>78</v>
      </c>
      <c r="H18" t="s">
        <v>86</v>
      </c>
      <c r="I18" s="55">
        <v>34885</v>
      </c>
      <c r="J18" s="56">
        <v>0.36</v>
      </c>
    </row>
    <row r="19" spans="6:10" x14ac:dyDescent="0.2">
      <c r="F19">
        <v>2022</v>
      </c>
      <c r="G19" t="s">
        <v>87</v>
      </c>
      <c r="H19" t="s">
        <v>88</v>
      </c>
      <c r="I19" s="55">
        <v>50853</v>
      </c>
      <c r="J19" s="56">
        <v>0.4</v>
      </c>
    </row>
    <row r="20" spans="6:10" x14ac:dyDescent="0.2">
      <c r="F20">
        <v>2023</v>
      </c>
      <c r="G20" t="s">
        <v>78</v>
      </c>
      <c r="H20" t="s">
        <v>86</v>
      </c>
      <c r="I20" s="55">
        <v>54412</v>
      </c>
      <c r="J20" s="56">
        <v>0.38</v>
      </c>
    </row>
    <row r="21" spans="6:10" x14ac:dyDescent="0.2">
      <c r="F21">
        <v>2022</v>
      </c>
      <c r="G21" t="s">
        <v>89</v>
      </c>
      <c r="H21" t="s">
        <v>90</v>
      </c>
      <c r="I21" s="55">
        <v>22527</v>
      </c>
      <c r="J21" s="56">
        <v>0.9</v>
      </c>
    </row>
    <row r="22" spans="6:10" x14ac:dyDescent="0.2">
      <c r="F22">
        <v>2022</v>
      </c>
      <c r="G22" t="s">
        <v>89</v>
      </c>
      <c r="H22" t="s">
        <v>91</v>
      </c>
      <c r="I22" s="55">
        <v>41578</v>
      </c>
      <c r="J22" s="56">
        <v>0.9</v>
      </c>
    </row>
    <row r="23" spans="6:10" x14ac:dyDescent="0.2">
      <c r="F23">
        <v>2022</v>
      </c>
      <c r="G23" t="s">
        <v>89</v>
      </c>
      <c r="H23" t="s">
        <v>92</v>
      </c>
      <c r="I23" s="55">
        <v>19615</v>
      </c>
      <c r="J23" s="56">
        <v>0.9</v>
      </c>
    </row>
    <row r="24" spans="6:10" x14ac:dyDescent="0.2">
      <c r="F24">
        <v>2022</v>
      </c>
      <c r="G24" t="s">
        <v>78</v>
      </c>
      <c r="H24" t="s">
        <v>93</v>
      </c>
      <c r="I24" s="55">
        <v>52777</v>
      </c>
      <c r="J24" s="56">
        <v>0.23</v>
      </c>
    </row>
    <row r="25" spans="6:10" x14ac:dyDescent="0.2">
      <c r="F25">
        <v>2021</v>
      </c>
      <c r="G25" t="s">
        <v>80</v>
      </c>
      <c r="H25" t="s">
        <v>94</v>
      </c>
      <c r="I25" s="55">
        <v>29604</v>
      </c>
      <c r="J25" s="56">
        <v>0.05</v>
      </c>
    </row>
    <row r="26" spans="6:10" x14ac:dyDescent="0.2">
      <c r="F26">
        <v>2023</v>
      </c>
      <c r="G26" t="s">
        <v>78</v>
      </c>
      <c r="H26" t="s">
        <v>93</v>
      </c>
      <c r="I26" s="55">
        <v>60744</v>
      </c>
      <c r="J26" s="56">
        <v>0.27</v>
      </c>
    </row>
    <row r="27" spans="6:10" x14ac:dyDescent="0.2">
      <c r="F27">
        <v>2021</v>
      </c>
      <c r="G27" t="s">
        <v>87</v>
      </c>
      <c r="H27" t="s">
        <v>95</v>
      </c>
      <c r="I27" s="55">
        <v>16329</v>
      </c>
      <c r="J27" s="56">
        <v>0.5</v>
      </c>
    </row>
    <row r="28" spans="6:10" x14ac:dyDescent="0.2">
      <c r="F28">
        <v>2023</v>
      </c>
      <c r="G28" t="s">
        <v>80</v>
      </c>
      <c r="H28" t="s">
        <v>94</v>
      </c>
      <c r="I28" s="55">
        <v>23884</v>
      </c>
      <c r="J28" s="56">
        <v>0.4</v>
      </c>
    </row>
    <row r="29" spans="6:10" x14ac:dyDescent="0.2">
      <c r="F29">
        <v>2023</v>
      </c>
      <c r="G29" t="s">
        <v>89</v>
      </c>
      <c r="H29" t="s">
        <v>96</v>
      </c>
      <c r="I29" s="55">
        <v>30289</v>
      </c>
      <c r="J29" s="56">
        <v>0.9</v>
      </c>
    </row>
    <row r="30" spans="6:10" x14ac:dyDescent="0.2">
      <c r="F30">
        <v>2023</v>
      </c>
      <c r="G30" t="s">
        <v>87</v>
      </c>
      <c r="H30" t="s">
        <v>97</v>
      </c>
      <c r="I30" s="55">
        <v>49523</v>
      </c>
      <c r="J30" s="56">
        <v>0.6</v>
      </c>
    </row>
    <row r="31" spans="6:10" x14ac:dyDescent="0.2">
      <c r="F31">
        <v>2023</v>
      </c>
      <c r="G31" t="s">
        <v>87</v>
      </c>
      <c r="H31" t="s">
        <v>88</v>
      </c>
      <c r="I31" s="55">
        <v>61005</v>
      </c>
      <c r="J31" s="56">
        <v>0.46</v>
      </c>
    </row>
    <row r="32" spans="6:10" x14ac:dyDescent="0.2">
      <c r="F32">
        <v>2023</v>
      </c>
      <c r="G32" t="s">
        <v>89</v>
      </c>
      <c r="H32" t="s">
        <v>98</v>
      </c>
      <c r="I32" s="55">
        <v>14135</v>
      </c>
      <c r="J32" s="56">
        <v>0.92</v>
      </c>
    </row>
    <row r="33" spans="6:10" x14ac:dyDescent="0.2">
      <c r="F33">
        <v>2023</v>
      </c>
      <c r="G33" t="s">
        <v>80</v>
      </c>
      <c r="H33" t="s">
        <v>99</v>
      </c>
      <c r="I33" s="55">
        <v>10006</v>
      </c>
      <c r="J33" s="56">
        <v>0.15</v>
      </c>
    </row>
    <row r="34" spans="6:10" x14ac:dyDescent="0.2">
      <c r="F34">
        <v>2021</v>
      </c>
      <c r="G34" t="s">
        <v>87</v>
      </c>
      <c r="H34" t="s">
        <v>88</v>
      </c>
      <c r="I34" s="55">
        <v>24884</v>
      </c>
      <c r="J34" s="56">
        <v>0.35</v>
      </c>
    </row>
    <row r="35" spans="6:10" x14ac:dyDescent="0.2">
      <c r="F35">
        <v>2023</v>
      </c>
      <c r="G35" t="s">
        <v>89</v>
      </c>
      <c r="H35" t="s">
        <v>100</v>
      </c>
      <c r="I35" s="55">
        <v>35199</v>
      </c>
      <c r="J35" s="56">
        <v>0.95</v>
      </c>
    </row>
    <row r="36" spans="6:10" x14ac:dyDescent="0.2">
      <c r="F36">
        <v>2022</v>
      </c>
      <c r="G36" t="s">
        <v>89</v>
      </c>
      <c r="H36" t="s">
        <v>100</v>
      </c>
      <c r="I36" s="55">
        <v>55202</v>
      </c>
      <c r="J36" s="56">
        <v>0.8</v>
      </c>
    </row>
    <row r="37" spans="6:10" x14ac:dyDescent="0.2">
      <c r="F37">
        <v>2022</v>
      </c>
      <c r="G37" t="s">
        <v>89</v>
      </c>
      <c r="H37" t="s">
        <v>98</v>
      </c>
      <c r="I37" s="55">
        <v>61314</v>
      </c>
      <c r="J37" s="56">
        <v>0.9</v>
      </c>
    </row>
    <row r="38" spans="6:10" x14ac:dyDescent="0.2">
      <c r="F38">
        <v>2023</v>
      </c>
      <c r="G38" t="s">
        <v>89</v>
      </c>
      <c r="H38" t="s">
        <v>90</v>
      </c>
      <c r="I38" s="55">
        <v>39922</v>
      </c>
      <c r="J38" s="56">
        <v>0.95</v>
      </c>
    </row>
    <row r="39" spans="6:10" x14ac:dyDescent="0.2">
      <c r="F39">
        <v>2021</v>
      </c>
      <c r="G39" t="s">
        <v>89</v>
      </c>
      <c r="H39" t="s">
        <v>100</v>
      </c>
      <c r="I39" s="55">
        <v>54089</v>
      </c>
      <c r="J39" s="56">
        <v>0.1</v>
      </c>
    </row>
    <row r="40" spans="6:10" x14ac:dyDescent="0.2">
      <c r="F40">
        <v>2021</v>
      </c>
      <c r="G40" t="s">
        <v>80</v>
      </c>
      <c r="H40" t="s">
        <v>84</v>
      </c>
      <c r="I40" s="55">
        <v>61895</v>
      </c>
      <c r="J40" s="56">
        <v>0.3</v>
      </c>
    </row>
    <row r="41" spans="6:10" x14ac:dyDescent="0.2">
      <c r="F41">
        <v>2023</v>
      </c>
      <c r="G41" t="s">
        <v>87</v>
      </c>
      <c r="H41" t="s">
        <v>95</v>
      </c>
      <c r="I41" s="55">
        <v>7933</v>
      </c>
      <c r="J41" s="56">
        <v>0.65</v>
      </c>
    </row>
    <row r="42" spans="6:10" x14ac:dyDescent="0.2">
      <c r="F42">
        <v>2023</v>
      </c>
      <c r="G42" t="s">
        <v>89</v>
      </c>
      <c r="H42" t="s">
        <v>91</v>
      </c>
      <c r="I42" s="55">
        <v>1419</v>
      </c>
      <c r="J42" s="56">
        <v>0.9</v>
      </c>
    </row>
    <row r="43" spans="6:10" x14ac:dyDescent="0.2">
      <c r="F43">
        <v>2021</v>
      </c>
      <c r="G43" t="s">
        <v>89</v>
      </c>
      <c r="H43" t="s">
        <v>90</v>
      </c>
      <c r="I43" s="55">
        <v>45658</v>
      </c>
      <c r="J43" s="56">
        <v>0.99</v>
      </c>
    </row>
    <row r="44" spans="6:10" x14ac:dyDescent="0.2">
      <c r="F44">
        <v>2022</v>
      </c>
      <c r="G44" t="s">
        <v>80</v>
      </c>
      <c r="H44" t="s">
        <v>82</v>
      </c>
      <c r="I44" s="55">
        <v>18052</v>
      </c>
      <c r="J44" s="56">
        <v>0.36</v>
      </c>
    </row>
    <row r="45" spans="6:10" x14ac:dyDescent="0.2">
      <c r="F45">
        <v>2021</v>
      </c>
      <c r="G45" t="s">
        <v>89</v>
      </c>
      <c r="H45" t="s">
        <v>96</v>
      </c>
      <c r="I45" s="55">
        <v>53454</v>
      </c>
      <c r="J45" s="56">
        <v>0.9</v>
      </c>
    </row>
    <row r="46" spans="6:10" x14ac:dyDescent="0.2">
      <c r="F46">
        <v>2023</v>
      </c>
      <c r="G46" t="s">
        <v>89</v>
      </c>
      <c r="H46" t="s">
        <v>92</v>
      </c>
      <c r="I46" s="55">
        <v>2178</v>
      </c>
      <c r="J46" s="56">
        <v>1</v>
      </c>
    </row>
    <row r="47" spans="6:10" x14ac:dyDescent="0.2">
      <c r="F47">
        <v>2022</v>
      </c>
      <c r="G47" t="s">
        <v>87</v>
      </c>
      <c r="H47" t="s">
        <v>95</v>
      </c>
      <c r="I47" s="55">
        <v>329</v>
      </c>
      <c r="J47" s="56">
        <v>0.46</v>
      </c>
    </row>
    <row r="48" spans="6:10" x14ac:dyDescent="0.2">
      <c r="F48">
        <v>2022</v>
      </c>
      <c r="G48" t="s">
        <v>78</v>
      </c>
      <c r="H48" t="s">
        <v>101</v>
      </c>
      <c r="I48" s="55">
        <v>13986</v>
      </c>
      <c r="J48" s="56">
        <v>0.75</v>
      </c>
    </row>
    <row r="49" spans="6:10" x14ac:dyDescent="0.2">
      <c r="F49">
        <v>2022</v>
      </c>
      <c r="G49" t="s">
        <v>87</v>
      </c>
      <c r="H49" t="s">
        <v>102</v>
      </c>
      <c r="I49" s="55">
        <v>23943</v>
      </c>
      <c r="J49" s="56">
        <v>0.15</v>
      </c>
    </row>
    <row r="50" spans="6:10" x14ac:dyDescent="0.2">
      <c r="F50">
        <v>2023</v>
      </c>
      <c r="G50" t="s">
        <v>80</v>
      </c>
      <c r="H50" t="s">
        <v>81</v>
      </c>
      <c r="I50" s="55">
        <v>41669</v>
      </c>
      <c r="J50" s="56">
        <v>0.48</v>
      </c>
    </row>
    <row r="51" spans="6:10" x14ac:dyDescent="0.2">
      <c r="F51">
        <v>2022</v>
      </c>
      <c r="G51" t="s">
        <v>80</v>
      </c>
      <c r="H51" t="s">
        <v>83</v>
      </c>
      <c r="I51" s="55">
        <v>16805</v>
      </c>
      <c r="J51" s="56">
        <v>0.66</v>
      </c>
    </row>
    <row r="52" spans="6:10" x14ac:dyDescent="0.2">
      <c r="F52">
        <v>2021</v>
      </c>
      <c r="G52" t="s">
        <v>89</v>
      </c>
      <c r="H52" t="s">
        <v>92</v>
      </c>
      <c r="I52" s="55">
        <v>56763</v>
      </c>
      <c r="J52" s="56">
        <v>0.85</v>
      </c>
    </row>
    <row r="53" spans="6:10" x14ac:dyDescent="0.2">
      <c r="F53">
        <v>2021</v>
      </c>
      <c r="G53" t="s">
        <v>78</v>
      </c>
      <c r="H53" t="s">
        <v>93</v>
      </c>
      <c r="I53" s="55">
        <v>40470</v>
      </c>
      <c r="J53" s="56">
        <v>0.35</v>
      </c>
    </row>
    <row r="54" spans="6:10" x14ac:dyDescent="0.2">
      <c r="F54">
        <v>2023</v>
      </c>
      <c r="G54" t="s">
        <v>78</v>
      </c>
      <c r="H54" t="s">
        <v>101</v>
      </c>
      <c r="I54" s="55">
        <v>30824</v>
      </c>
      <c r="J54" s="56">
        <v>0.96</v>
      </c>
    </row>
    <row r="55" spans="6:10" x14ac:dyDescent="0.2">
      <c r="F55">
        <v>2022</v>
      </c>
      <c r="G55" t="s">
        <v>78</v>
      </c>
      <c r="H55" t="s">
        <v>79</v>
      </c>
      <c r="I55" s="55">
        <v>8637</v>
      </c>
      <c r="J55" s="56">
        <v>0.7</v>
      </c>
    </row>
    <row r="56" spans="6:10" x14ac:dyDescent="0.2">
      <c r="F56">
        <v>2022</v>
      </c>
      <c r="G56" t="s">
        <v>80</v>
      </c>
      <c r="H56" t="s">
        <v>99</v>
      </c>
      <c r="I56" s="55">
        <v>6696</v>
      </c>
      <c r="J56" s="56">
        <v>0.2</v>
      </c>
    </row>
    <row r="57" spans="6:10" x14ac:dyDescent="0.2">
      <c r="F57">
        <v>2021</v>
      </c>
      <c r="G57" t="s">
        <v>80</v>
      </c>
      <c r="H57" t="s">
        <v>103</v>
      </c>
      <c r="I57" s="55">
        <v>49776</v>
      </c>
      <c r="J57" s="56">
        <v>0.36</v>
      </c>
    </row>
    <row r="58" spans="6:10" x14ac:dyDescent="0.2">
      <c r="F58">
        <v>2023</v>
      </c>
      <c r="G58" t="s">
        <v>78</v>
      </c>
      <c r="H58" t="s">
        <v>85</v>
      </c>
      <c r="I58" s="55">
        <v>31730</v>
      </c>
      <c r="J58" s="56">
        <v>0.35</v>
      </c>
    </row>
    <row r="59" spans="6:10" x14ac:dyDescent="0.2">
      <c r="F59">
        <v>2022</v>
      </c>
      <c r="G59" t="s">
        <v>78</v>
      </c>
      <c r="H59" t="s">
        <v>85</v>
      </c>
      <c r="I59" s="55">
        <v>58908</v>
      </c>
      <c r="J59" s="56">
        <v>0.38</v>
      </c>
    </row>
    <row r="60" spans="6:10" x14ac:dyDescent="0.2">
      <c r="F60">
        <v>2021</v>
      </c>
      <c r="G60" t="s">
        <v>78</v>
      </c>
      <c r="H60" t="s">
        <v>104</v>
      </c>
      <c r="I60" s="55">
        <v>46821</v>
      </c>
      <c r="J60" s="56">
        <v>0.36</v>
      </c>
    </row>
    <row r="61" spans="6:10" x14ac:dyDescent="0.2">
      <c r="F61">
        <v>2022</v>
      </c>
      <c r="G61" t="s">
        <v>80</v>
      </c>
      <c r="H61" t="s">
        <v>105</v>
      </c>
      <c r="I61" s="55">
        <v>16567</v>
      </c>
      <c r="J61" s="56">
        <v>0.65</v>
      </c>
    </row>
    <row r="62" spans="6:10" x14ac:dyDescent="0.2">
      <c r="F62">
        <v>2022</v>
      </c>
      <c r="G62" t="s">
        <v>78</v>
      </c>
      <c r="H62" t="s">
        <v>104</v>
      </c>
      <c r="I62" s="55">
        <v>33176</v>
      </c>
      <c r="J62" s="56">
        <v>0.17</v>
      </c>
    </row>
    <row r="63" spans="6:10" x14ac:dyDescent="0.2">
      <c r="F63">
        <v>2023</v>
      </c>
      <c r="G63" t="s">
        <v>78</v>
      </c>
      <c r="H63" t="s">
        <v>104</v>
      </c>
      <c r="I63" s="55">
        <v>26336</v>
      </c>
      <c r="J63" s="56">
        <v>0.38</v>
      </c>
    </row>
    <row r="64" spans="6:10" x14ac:dyDescent="0.2">
      <c r="F64">
        <v>2023</v>
      </c>
      <c r="G64" t="s">
        <v>80</v>
      </c>
      <c r="H64" t="s">
        <v>105</v>
      </c>
      <c r="I64" s="55">
        <v>44751</v>
      </c>
      <c r="J64" s="56">
        <v>0.88</v>
      </c>
    </row>
    <row r="65" spans="6:10" x14ac:dyDescent="0.2">
      <c r="F65">
        <v>2022</v>
      </c>
      <c r="G65" t="s">
        <v>78</v>
      </c>
      <c r="H65" t="s">
        <v>106</v>
      </c>
      <c r="I65" s="55">
        <v>37629</v>
      </c>
      <c r="J65" s="56">
        <v>0.38</v>
      </c>
    </row>
    <row r="66" spans="6:10" x14ac:dyDescent="0.2">
      <c r="F66">
        <v>2022</v>
      </c>
      <c r="G66" t="s">
        <v>87</v>
      </c>
      <c r="H66" t="s">
        <v>97</v>
      </c>
      <c r="I66" s="55">
        <v>18549</v>
      </c>
      <c r="J66" s="56">
        <v>0.46</v>
      </c>
    </row>
    <row r="67" spans="6:10" x14ac:dyDescent="0.2">
      <c r="F67">
        <v>2021</v>
      </c>
      <c r="G67" t="s">
        <v>80</v>
      </c>
      <c r="H67" t="s">
        <v>105</v>
      </c>
      <c r="I67" s="55">
        <v>4033</v>
      </c>
      <c r="J67" s="56">
        <v>0.5</v>
      </c>
    </row>
    <row r="68" spans="6:10" x14ac:dyDescent="0.2">
      <c r="F68">
        <v>2022</v>
      </c>
      <c r="G68" t="s">
        <v>89</v>
      </c>
      <c r="H68" t="s">
        <v>96</v>
      </c>
      <c r="I68" s="55">
        <v>58334</v>
      </c>
      <c r="J68" s="56">
        <v>0.85</v>
      </c>
    </row>
    <row r="69" spans="6:10" x14ac:dyDescent="0.2">
      <c r="F69">
        <v>2023</v>
      </c>
      <c r="G69" t="s">
        <v>80</v>
      </c>
      <c r="H69" t="s">
        <v>103</v>
      </c>
      <c r="I69" s="55">
        <v>8797</v>
      </c>
      <c r="J69" s="56">
        <v>0.35</v>
      </c>
    </row>
    <row r="70" spans="6:10" x14ac:dyDescent="0.2">
      <c r="F70">
        <v>2021</v>
      </c>
      <c r="G70" t="s">
        <v>89</v>
      </c>
      <c r="H70" t="s">
        <v>98</v>
      </c>
      <c r="I70" s="55">
        <v>36844</v>
      </c>
      <c r="J70" s="56">
        <v>0.05</v>
      </c>
    </row>
    <row r="71" spans="6:10" x14ac:dyDescent="0.2">
      <c r="F71">
        <v>2021</v>
      </c>
      <c r="G71" t="s">
        <v>78</v>
      </c>
      <c r="H71" t="s">
        <v>106</v>
      </c>
      <c r="I71" s="55">
        <v>10763</v>
      </c>
      <c r="J71" s="56">
        <v>0.49</v>
      </c>
    </row>
    <row r="72" spans="6:10" x14ac:dyDescent="0.2">
      <c r="F72">
        <v>2021</v>
      </c>
      <c r="G72" t="s">
        <v>78</v>
      </c>
      <c r="H72" t="s">
        <v>86</v>
      </c>
      <c r="I72" s="55">
        <v>5560</v>
      </c>
      <c r="J72" s="56">
        <v>0.34</v>
      </c>
    </row>
    <row r="73" spans="6:10" x14ac:dyDescent="0.2">
      <c r="F73">
        <v>2021</v>
      </c>
      <c r="G73" t="s">
        <v>78</v>
      </c>
      <c r="H73" t="s">
        <v>101</v>
      </c>
      <c r="I73" s="55">
        <v>48087</v>
      </c>
      <c r="J73" s="56">
        <v>0.66</v>
      </c>
    </row>
    <row r="74" spans="6:10" x14ac:dyDescent="0.2">
      <c r="F74">
        <v>2021</v>
      </c>
      <c r="G74" t="s">
        <v>87</v>
      </c>
      <c r="H74" t="s">
        <v>102</v>
      </c>
      <c r="I74" s="55">
        <v>3016</v>
      </c>
      <c r="J74" s="56">
        <v>0.22</v>
      </c>
    </row>
    <row r="75" spans="6:10" x14ac:dyDescent="0.2">
      <c r="F75">
        <v>2022</v>
      </c>
      <c r="G75" t="s">
        <v>80</v>
      </c>
      <c r="H75" t="s">
        <v>94</v>
      </c>
      <c r="I75" s="55">
        <v>38214</v>
      </c>
      <c r="J75" s="56">
        <v>0.48</v>
      </c>
    </row>
    <row r="76" spans="6:10" x14ac:dyDescent="0.2">
      <c r="F76">
        <v>2021</v>
      </c>
      <c r="G76" t="s">
        <v>87</v>
      </c>
      <c r="H76" t="s">
        <v>97</v>
      </c>
      <c r="I76" s="55">
        <v>59002</v>
      </c>
      <c r="J76" s="56">
        <v>0.48</v>
      </c>
    </row>
    <row r="77" spans="6:10" x14ac:dyDescent="0.2">
      <c r="F77">
        <v>2023</v>
      </c>
      <c r="G77" t="s">
        <v>80</v>
      </c>
      <c r="H77" t="s">
        <v>83</v>
      </c>
      <c r="I77" s="55">
        <v>8125</v>
      </c>
      <c r="J77" s="56">
        <v>1</v>
      </c>
    </row>
    <row r="78" spans="6:10" x14ac:dyDescent="0.2">
      <c r="F78">
        <v>2021</v>
      </c>
      <c r="G78" t="s">
        <v>80</v>
      </c>
      <c r="H78" t="s">
        <v>82</v>
      </c>
      <c r="I78" s="55">
        <v>56155</v>
      </c>
      <c r="J78" s="56">
        <v>0.28000000000000003</v>
      </c>
    </row>
    <row r="79" spans="6:10" x14ac:dyDescent="0.2">
      <c r="F79">
        <v>2021</v>
      </c>
      <c r="G79" t="s">
        <v>89</v>
      </c>
      <c r="H79" t="s">
        <v>91</v>
      </c>
      <c r="I79" s="55">
        <v>43531</v>
      </c>
      <c r="J79" s="56">
        <v>0.9</v>
      </c>
    </row>
    <row r="80" spans="6:10" x14ac:dyDescent="0.2">
      <c r="F80">
        <v>2022</v>
      </c>
      <c r="G80" t="s">
        <v>80</v>
      </c>
      <c r="H80" t="s">
        <v>103</v>
      </c>
      <c r="I80" s="55">
        <v>18955</v>
      </c>
      <c r="J80" s="56">
        <v>0.25</v>
      </c>
    </row>
    <row r="81" spans="6:10" x14ac:dyDescent="0.2">
      <c r="F81">
        <v>2022</v>
      </c>
      <c r="G81" t="s">
        <v>80</v>
      </c>
      <c r="H81" t="s">
        <v>84</v>
      </c>
      <c r="I81" s="55">
        <v>14250</v>
      </c>
      <c r="J81" s="56">
        <v>0.99</v>
      </c>
    </row>
    <row r="82" spans="6:10" x14ac:dyDescent="0.2">
      <c r="F82">
        <v>2023</v>
      </c>
      <c r="G82" t="s">
        <v>78</v>
      </c>
      <c r="H82" t="s">
        <v>106</v>
      </c>
      <c r="I82" s="55">
        <v>8373</v>
      </c>
      <c r="J82" s="56">
        <v>0.42</v>
      </c>
    </row>
    <row r="83" spans="6:10" x14ac:dyDescent="0.2">
      <c r="F83">
        <v>2021</v>
      </c>
      <c r="G83" t="s">
        <v>80</v>
      </c>
      <c r="H83" t="s">
        <v>99</v>
      </c>
      <c r="I83" s="55">
        <v>9042</v>
      </c>
      <c r="J83" s="56">
        <v>0.5</v>
      </c>
    </row>
    <row r="84" spans="6:10" x14ac:dyDescent="0.2">
      <c r="F84">
        <v>2023</v>
      </c>
      <c r="G84" t="s">
        <v>87</v>
      </c>
      <c r="H84" t="s">
        <v>102</v>
      </c>
      <c r="I84" s="55">
        <v>9889</v>
      </c>
      <c r="J84" s="56">
        <v>0.22</v>
      </c>
    </row>
    <row r="85" spans="6:10" x14ac:dyDescent="0.2">
      <c r="F85">
        <v>2021</v>
      </c>
      <c r="G85" t="s">
        <v>78</v>
      </c>
      <c r="H85" t="s">
        <v>79</v>
      </c>
      <c r="I85" s="55">
        <v>60674</v>
      </c>
      <c r="J85" s="56">
        <v>0.92</v>
      </c>
    </row>
  </sheetData>
  <mergeCells count="1">
    <mergeCell ref="A3:E3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A5B464EA-9A9B-D343-9B66-DD1B35F3CD1D}"/>
    <hyperlink ref="A3" location="HL_Navigator" display="Navigator" xr:uid="{9802ED88-1B67-0F4F-B3D1-979CF7715165}"/>
    <hyperlink ref="I4" location="Overall_Error_Check" tooltip="Go to Overall Error Check" display="Overall_Error_Check" xr:uid="{C1378BB0-DF73-3D4F-9D5F-B93340436550}"/>
  </hyperlinks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B45F1-09B1-D148-A79E-EB6638BA8D36}">
  <sheetPr codeName="Sheet7"/>
  <dimension ref="A1:Q310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11.140625" defaultRowHeight="12" x14ac:dyDescent="0.2"/>
  <cols>
    <col min="1" max="5" width="3.7109375" customWidth="1"/>
    <col min="6" max="6" width="7.140625" customWidth="1"/>
    <col min="7" max="7" width="11.42578125" customWidth="1"/>
    <col min="8" max="8" width="14.7109375" customWidth="1"/>
    <col min="9" max="10" width="8.7109375" customWidth="1"/>
    <col min="11" max="11" width="9.28515625" customWidth="1"/>
  </cols>
  <sheetData>
    <row r="1" spans="1:17" ht="20.25" x14ac:dyDescent="0.3">
      <c r="A1" s="9" t="str">
        <f ca="1">IF(ISERROR(RIGHT(CELL("filename",A1),LEN(CELL("filename",A1))-FIND("]",CELL("filename",A1)))),
"",
RIGHT(CELL("filename",A1),LEN(CELL("filename",A1))-FIND("]",CELL("filename",A1))))</f>
        <v>PQ SalesData</v>
      </c>
    </row>
    <row r="2" spans="1:17" ht="18" x14ac:dyDescent="0.25">
      <c r="A2" s="11" t="str">
        <f ca="1">Model_Name</f>
        <v>Mac Blog 07 Consolidate ranges.xlsx</v>
      </c>
    </row>
    <row r="3" spans="1:17" x14ac:dyDescent="0.2">
      <c r="A3" s="33" t="s">
        <v>1</v>
      </c>
    </row>
    <row r="4" spans="1:17" ht="14.25" x14ac:dyDescent="0.2">
      <c r="E4" t="s">
        <v>2</v>
      </c>
      <c r="I4" s="1">
        <f>Overall_Error_Check</f>
        <v>0</v>
      </c>
    </row>
    <row r="6" spans="1:17" ht="16.5" thickBot="1" x14ac:dyDescent="0.3">
      <c r="B6" s="28">
        <f>MAX($B$5:$B5)+1</f>
        <v>1</v>
      </c>
      <c r="C6" s="2" t="str">
        <f ca="1">A1</f>
        <v>PQ SalesData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thickTop="1" x14ac:dyDescent="0.2"/>
    <row r="8" spans="1:17" ht="16.5" x14ac:dyDescent="0.25">
      <c r="C8" s="3" t="s">
        <v>125</v>
      </c>
    </row>
    <row r="10" spans="1:17" x14ac:dyDescent="0.2">
      <c r="F10" t="s">
        <v>73</v>
      </c>
      <c r="G10" t="s">
        <v>74</v>
      </c>
      <c r="H10" t="s">
        <v>75</v>
      </c>
      <c r="I10" t="s">
        <v>76</v>
      </c>
      <c r="J10" t="s">
        <v>77</v>
      </c>
      <c r="K10" t="s">
        <v>117</v>
      </c>
    </row>
    <row r="11" spans="1:17" x14ac:dyDescent="0.2">
      <c r="F11">
        <v>2021</v>
      </c>
      <c r="G11" t="s">
        <v>80</v>
      </c>
      <c r="H11" t="s">
        <v>81</v>
      </c>
      <c r="I11" s="57">
        <v>38336</v>
      </c>
      <c r="J11">
        <v>0.22</v>
      </c>
      <c r="K11" t="s">
        <v>110</v>
      </c>
    </row>
    <row r="12" spans="1:17" x14ac:dyDescent="0.2">
      <c r="F12">
        <v>2021</v>
      </c>
      <c r="G12" t="s">
        <v>80</v>
      </c>
      <c r="H12" t="s">
        <v>83</v>
      </c>
      <c r="I12" s="57">
        <v>41084</v>
      </c>
      <c r="J12">
        <v>0.56000000000000005</v>
      </c>
      <c r="K12" t="s">
        <v>110</v>
      </c>
    </row>
    <row r="13" spans="1:17" x14ac:dyDescent="0.2">
      <c r="F13">
        <v>2021</v>
      </c>
      <c r="G13" t="s">
        <v>78</v>
      </c>
      <c r="H13" t="s">
        <v>85</v>
      </c>
      <c r="I13" s="57">
        <v>41392</v>
      </c>
      <c r="J13">
        <v>0.35</v>
      </c>
      <c r="K13" t="s">
        <v>110</v>
      </c>
    </row>
    <row r="14" spans="1:17" x14ac:dyDescent="0.2">
      <c r="F14">
        <v>2021</v>
      </c>
      <c r="G14" t="s">
        <v>80</v>
      </c>
      <c r="H14" t="s">
        <v>94</v>
      </c>
      <c r="I14" s="57">
        <v>51884</v>
      </c>
      <c r="J14">
        <v>0.05</v>
      </c>
      <c r="K14" t="s">
        <v>110</v>
      </c>
    </row>
    <row r="15" spans="1:17" x14ac:dyDescent="0.2">
      <c r="F15">
        <v>2021</v>
      </c>
      <c r="G15" t="s">
        <v>87</v>
      </c>
      <c r="H15" t="s">
        <v>95</v>
      </c>
      <c r="I15" s="57">
        <v>32870</v>
      </c>
      <c r="J15">
        <v>0.5</v>
      </c>
      <c r="K15" t="s">
        <v>110</v>
      </c>
    </row>
    <row r="16" spans="1:17" x14ac:dyDescent="0.2">
      <c r="F16">
        <v>2021</v>
      </c>
      <c r="G16" t="s">
        <v>87</v>
      </c>
      <c r="H16" t="s">
        <v>88</v>
      </c>
      <c r="I16" s="57">
        <v>30418</v>
      </c>
      <c r="J16">
        <v>0.35</v>
      </c>
      <c r="K16" t="s">
        <v>110</v>
      </c>
    </row>
    <row r="17" spans="6:11" x14ac:dyDescent="0.2">
      <c r="F17">
        <v>2021</v>
      </c>
      <c r="G17" t="s">
        <v>89</v>
      </c>
      <c r="H17" t="s">
        <v>100</v>
      </c>
      <c r="I17" s="57">
        <v>62498</v>
      </c>
      <c r="J17">
        <v>0.1</v>
      </c>
      <c r="K17" t="s">
        <v>110</v>
      </c>
    </row>
    <row r="18" spans="6:11" x14ac:dyDescent="0.2">
      <c r="F18">
        <v>2021</v>
      </c>
      <c r="G18" t="s">
        <v>80</v>
      </c>
      <c r="H18" t="s">
        <v>84</v>
      </c>
      <c r="I18" s="57">
        <v>12158</v>
      </c>
      <c r="J18">
        <v>0.3</v>
      </c>
      <c r="K18" t="s">
        <v>110</v>
      </c>
    </row>
    <row r="19" spans="6:11" x14ac:dyDescent="0.2">
      <c r="F19">
        <v>2021</v>
      </c>
      <c r="G19" t="s">
        <v>89</v>
      </c>
      <c r="H19" t="s">
        <v>90</v>
      </c>
      <c r="I19" s="57">
        <v>46291</v>
      </c>
      <c r="J19">
        <v>0.99</v>
      </c>
      <c r="K19" t="s">
        <v>110</v>
      </c>
    </row>
    <row r="20" spans="6:11" x14ac:dyDescent="0.2">
      <c r="F20">
        <v>2021</v>
      </c>
      <c r="G20" t="s">
        <v>89</v>
      </c>
      <c r="H20" t="s">
        <v>96</v>
      </c>
      <c r="I20" s="57">
        <v>10737</v>
      </c>
      <c r="J20">
        <v>0.9</v>
      </c>
      <c r="K20" t="s">
        <v>110</v>
      </c>
    </row>
    <row r="21" spans="6:11" x14ac:dyDescent="0.2">
      <c r="F21">
        <v>2021</v>
      </c>
      <c r="G21" t="s">
        <v>89</v>
      </c>
      <c r="H21" t="s">
        <v>92</v>
      </c>
      <c r="I21" s="57">
        <v>27922</v>
      </c>
      <c r="J21">
        <v>0.85</v>
      </c>
      <c r="K21" t="s">
        <v>110</v>
      </c>
    </row>
    <row r="22" spans="6:11" x14ac:dyDescent="0.2">
      <c r="F22">
        <v>2021</v>
      </c>
      <c r="G22" t="s">
        <v>78</v>
      </c>
      <c r="H22" t="s">
        <v>93</v>
      </c>
      <c r="I22" s="57">
        <v>3805</v>
      </c>
      <c r="J22">
        <v>0.35</v>
      </c>
      <c r="K22" t="s">
        <v>110</v>
      </c>
    </row>
    <row r="23" spans="6:11" x14ac:dyDescent="0.2">
      <c r="F23">
        <v>2021</v>
      </c>
      <c r="G23" t="s">
        <v>80</v>
      </c>
      <c r="H23" t="s">
        <v>103</v>
      </c>
      <c r="I23" s="57">
        <v>52026</v>
      </c>
      <c r="J23">
        <v>0.36</v>
      </c>
      <c r="K23" t="s">
        <v>110</v>
      </c>
    </row>
    <row r="24" spans="6:11" x14ac:dyDescent="0.2">
      <c r="F24">
        <v>2021</v>
      </c>
      <c r="G24" t="s">
        <v>78</v>
      </c>
      <c r="H24" t="s">
        <v>104</v>
      </c>
      <c r="I24" s="57">
        <v>29916</v>
      </c>
      <c r="J24">
        <v>0.36</v>
      </c>
      <c r="K24" t="s">
        <v>110</v>
      </c>
    </row>
    <row r="25" spans="6:11" x14ac:dyDescent="0.2">
      <c r="F25">
        <v>2021</v>
      </c>
      <c r="G25" t="s">
        <v>80</v>
      </c>
      <c r="H25" t="s">
        <v>105</v>
      </c>
      <c r="I25" s="57">
        <v>15181</v>
      </c>
      <c r="J25">
        <v>0.5</v>
      </c>
      <c r="K25" t="s">
        <v>110</v>
      </c>
    </row>
    <row r="26" spans="6:11" x14ac:dyDescent="0.2">
      <c r="F26">
        <v>2021</v>
      </c>
      <c r="G26" t="s">
        <v>89</v>
      </c>
      <c r="H26" t="s">
        <v>98</v>
      </c>
      <c r="I26" s="57">
        <v>25961</v>
      </c>
      <c r="J26">
        <v>0.05</v>
      </c>
      <c r="K26" t="s">
        <v>110</v>
      </c>
    </row>
    <row r="27" spans="6:11" x14ac:dyDescent="0.2">
      <c r="F27">
        <v>2021</v>
      </c>
      <c r="G27" t="s">
        <v>78</v>
      </c>
      <c r="H27" t="s">
        <v>106</v>
      </c>
      <c r="I27" s="57">
        <v>22697</v>
      </c>
      <c r="J27">
        <v>0.49</v>
      </c>
      <c r="K27" t="s">
        <v>110</v>
      </c>
    </row>
    <row r="28" spans="6:11" x14ac:dyDescent="0.2">
      <c r="F28">
        <v>2021</v>
      </c>
      <c r="G28" t="s">
        <v>78</v>
      </c>
      <c r="H28" t="s">
        <v>86</v>
      </c>
      <c r="I28" s="57">
        <v>38294</v>
      </c>
      <c r="J28">
        <v>0.34</v>
      </c>
      <c r="K28" t="s">
        <v>110</v>
      </c>
    </row>
    <row r="29" spans="6:11" x14ac:dyDescent="0.2">
      <c r="F29">
        <v>2021</v>
      </c>
      <c r="G29" t="s">
        <v>78</v>
      </c>
      <c r="H29" t="s">
        <v>101</v>
      </c>
      <c r="I29" s="57">
        <v>45944</v>
      </c>
      <c r="J29">
        <v>0.66</v>
      </c>
      <c r="K29" t="s">
        <v>110</v>
      </c>
    </row>
    <row r="30" spans="6:11" x14ac:dyDescent="0.2">
      <c r="F30">
        <v>2021</v>
      </c>
      <c r="G30" t="s">
        <v>87</v>
      </c>
      <c r="H30" t="s">
        <v>102</v>
      </c>
      <c r="I30" s="57">
        <v>36413</v>
      </c>
      <c r="J30">
        <v>0.22</v>
      </c>
      <c r="K30" t="s">
        <v>110</v>
      </c>
    </row>
    <row r="31" spans="6:11" x14ac:dyDescent="0.2">
      <c r="F31">
        <v>2021</v>
      </c>
      <c r="G31" t="s">
        <v>87</v>
      </c>
      <c r="H31" t="s">
        <v>97</v>
      </c>
      <c r="I31" s="57">
        <v>10217</v>
      </c>
      <c r="J31">
        <v>0.48</v>
      </c>
      <c r="K31" t="s">
        <v>110</v>
      </c>
    </row>
    <row r="32" spans="6:11" x14ac:dyDescent="0.2">
      <c r="F32">
        <v>2021</v>
      </c>
      <c r="G32" t="s">
        <v>80</v>
      </c>
      <c r="H32" t="s">
        <v>82</v>
      </c>
      <c r="I32" s="57">
        <v>17078</v>
      </c>
      <c r="J32">
        <v>0.28000000000000003</v>
      </c>
      <c r="K32" t="s">
        <v>110</v>
      </c>
    </row>
    <row r="33" spans="6:11" x14ac:dyDescent="0.2">
      <c r="F33">
        <v>2021</v>
      </c>
      <c r="G33" t="s">
        <v>89</v>
      </c>
      <c r="H33" t="s">
        <v>91</v>
      </c>
      <c r="I33" s="57">
        <v>29432</v>
      </c>
      <c r="J33">
        <v>0.9</v>
      </c>
      <c r="K33" t="s">
        <v>110</v>
      </c>
    </row>
    <row r="34" spans="6:11" x14ac:dyDescent="0.2">
      <c r="F34">
        <v>2021</v>
      </c>
      <c r="G34" t="s">
        <v>80</v>
      </c>
      <c r="H34" t="s">
        <v>99</v>
      </c>
      <c r="I34" s="57">
        <v>33578</v>
      </c>
      <c r="J34">
        <v>0.5</v>
      </c>
      <c r="K34" t="s">
        <v>110</v>
      </c>
    </row>
    <row r="35" spans="6:11" x14ac:dyDescent="0.2">
      <c r="F35">
        <v>2021</v>
      </c>
      <c r="G35" t="s">
        <v>78</v>
      </c>
      <c r="H35" t="s">
        <v>79</v>
      </c>
      <c r="I35" s="57">
        <v>13497</v>
      </c>
      <c r="J35">
        <v>0.92</v>
      </c>
      <c r="K35" t="s">
        <v>110</v>
      </c>
    </row>
    <row r="36" spans="6:11" x14ac:dyDescent="0.2">
      <c r="F36">
        <v>2021</v>
      </c>
      <c r="G36" t="s">
        <v>80</v>
      </c>
      <c r="H36" t="s">
        <v>81</v>
      </c>
      <c r="I36" s="57">
        <v>14685</v>
      </c>
      <c r="J36">
        <v>0.22</v>
      </c>
      <c r="K36" t="s">
        <v>111</v>
      </c>
    </row>
    <row r="37" spans="6:11" x14ac:dyDescent="0.2">
      <c r="F37">
        <v>2021</v>
      </c>
      <c r="G37" t="s">
        <v>80</v>
      </c>
      <c r="H37" t="s">
        <v>83</v>
      </c>
      <c r="I37" s="57">
        <v>16249</v>
      </c>
      <c r="J37">
        <v>0.56000000000000005</v>
      </c>
      <c r="K37" t="s">
        <v>111</v>
      </c>
    </row>
    <row r="38" spans="6:11" x14ac:dyDescent="0.2">
      <c r="F38">
        <v>2021</v>
      </c>
      <c r="G38" t="s">
        <v>78</v>
      </c>
      <c r="H38" t="s">
        <v>85</v>
      </c>
      <c r="I38" s="57">
        <v>8374</v>
      </c>
      <c r="J38">
        <v>0.35</v>
      </c>
      <c r="K38" t="s">
        <v>111</v>
      </c>
    </row>
    <row r="39" spans="6:11" x14ac:dyDescent="0.2">
      <c r="F39">
        <v>2021</v>
      </c>
      <c r="G39" t="s">
        <v>80</v>
      </c>
      <c r="H39" t="s">
        <v>94</v>
      </c>
      <c r="I39" s="57">
        <v>45265</v>
      </c>
      <c r="J39">
        <v>0.05</v>
      </c>
      <c r="K39" t="s">
        <v>111</v>
      </c>
    </row>
    <row r="40" spans="6:11" x14ac:dyDescent="0.2">
      <c r="F40">
        <v>2021</v>
      </c>
      <c r="G40" t="s">
        <v>87</v>
      </c>
      <c r="H40" t="s">
        <v>95</v>
      </c>
      <c r="I40" s="57">
        <v>48524</v>
      </c>
      <c r="J40">
        <v>0.5</v>
      </c>
      <c r="K40" t="s">
        <v>111</v>
      </c>
    </row>
    <row r="41" spans="6:11" x14ac:dyDescent="0.2">
      <c r="F41">
        <v>2021</v>
      </c>
      <c r="G41" t="s">
        <v>87</v>
      </c>
      <c r="H41" t="s">
        <v>88</v>
      </c>
      <c r="I41" s="57">
        <v>7533</v>
      </c>
      <c r="J41">
        <v>0.35</v>
      </c>
      <c r="K41" t="s">
        <v>111</v>
      </c>
    </row>
    <row r="42" spans="6:11" x14ac:dyDescent="0.2">
      <c r="F42">
        <v>2021</v>
      </c>
      <c r="G42" t="s">
        <v>89</v>
      </c>
      <c r="H42" t="s">
        <v>100</v>
      </c>
      <c r="I42" s="57">
        <v>6007</v>
      </c>
      <c r="J42">
        <v>0.1</v>
      </c>
      <c r="K42" t="s">
        <v>111</v>
      </c>
    </row>
    <row r="43" spans="6:11" x14ac:dyDescent="0.2">
      <c r="F43">
        <v>2021</v>
      </c>
      <c r="G43" t="s">
        <v>80</v>
      </c>
      <c r="H43" t="s">
        <v>84</v>
      </c>
      <c r="I43" s="57">
        <v>32697</v>
      </c>
      <c r="J43">
        <v>0.3</v>
      </c>
      <c r="K43" t="s">
        <v>111</v>
      </c>
    </row>
    <row r="44" spans="6:11" x14ac:dyDescent="0.2">
      <c r="F44">
        <v>2021</v>
      </c>
      <c r="G44" t="s">
        <v>89</v>
      </c>
      <c r="H44" t="s">
        <v>90</v>
      </c>
      <c r="I44" s="57">
        <v>41540</v>
      </c>
      <c r="J44">
        <v>0.99</v>
      </c>
      <c r="K44" t="s">
        <v>111</v>
      </c>
    </row>
    <row r="45" spans="6:11" x14ac:dyDescent="0.2">
      <c r="F45">
        <v>2021</v>
      </c>
      <c r="G45" t="s">
        <v>89</v>
      </c>
      <c r="H45" t="s">
        <v>96</v>
      </c>
      <c r="I45" s="57">
        <v>28779</v>
      </c>
      <c r="J45">
        <v>0.9</v>
      </c>
      <c r="K45" t="s">
        <v>111</v>
      </c>
    </row>
    <row r="46" spans="6:11" x14ac:dyDescent="0.2">
      <c r="F46">
        <v>2021</v>
      </c>
      <c r="G46" t="s">
        <v>89</v>
      </c>
      <c r="H46" t="s">
        <v>92</v>
      </c>
      <c r="I46" s="57">
        <v>2312</v>
      </c>
      <c r="J46">
        <v>0.85</v>
      </c>
      <c r="K46" t="s">
        <v>111</v>
      </c>
    </row>
    <row r="47" spans="6:11" x14ac:dyDescent="0.2">
      <c r="F47">
        <v>2021</v>
      </c>
      <c r="G47" t="s">
        <v>78</v>
      </c>
      <c r="H47" t="s">
        <v>93</v>
      </c>
      <c r="I47" s="57">
        <v>11359</v>
      </c>
      <c r="J47">
        <v>0.35</v>
      </c>
      <c r="K47" t="s">
        <v>111</v>
      </c>
    </row>
    <row r="48" spans="6:11" x14ac:dyDescent="0.2">
      <c r="F48">
        <v>2021</v>
      </c>
      <c r="G48" t="s">
        <v>80</v>
      </c>
      <c r="H48" t="s">
        <v>103</v>
      </c>
      <c r="I48" s="57">
        <v>1765</v>
      </c>
      <c r="J48">
        <v>0.36</v>
      </c>
      <c r="K48" t="s">
        <v>111</v>
      </c>
    </row>
    <row r="49" spans="6:11" x14ac:dyDescent="0.2">
      <c r="F49">
        <v>2021</v>
      </c>
      <c r="G49" t="s">
        <v>78</v>
      </c>
      <c r="H49" t="s">
        <v>104</v>
      </c>
      <c r="I49" s="57">
        <v>13496</v>
      </c>
      <c r="J49">
        <v>0.36</v>
      </c>
      <c r="K49" t="s">
        <v>111</v>
      </c>
    </row>
    <row r="50" spans="6:11" x14ac:dyDescent="0.2">
      <c r="F50">
        <v>2021</v>
      </c>
      <c r="G50" t="s">
        <v>80</v>
      </c>
      <c r="H50" t="s">
        <v>105</v>
      </c>
      <c r="I50" s="57">
        <v>18668</v>
      </c>
      <c r="J50">
        <v>0.5</v>
      </c>
      <c r="K50" t="s">
        <v>111</v>
      </c>
    </row>
    <row r="51" spans="6:11" x14ac:dyDescent="0.2">
      <c r="F51">
        <v>2021</v>
      </c>
      <c r="G51" t="s">
        <v>89</v>
      </c>
      <c r="H51" t="s">
        <v>98</v>
      </c>
      <c r="I51" s="57">
        <v>11773</v>
      </c>
      <c r="J51">
        <v>0.05</v>
      </c>
      <c r="K51" t="s">
        <v>111</v>
      </c>
    </row>
    <row r="52" spans="6:11" x14ac:dyDescent="0.2">
      <c r="F52">
        <v>2021</v>
      </c>
      <c r="G52" t="s">
        <v>78</v>
      </c>
      <c r="H52" t="s">
        <v>106</v>
      </c>
      <c r="I52" s="57">
        <v>11400</v>
      </c>
      <c r="J52">
        <v>0.49</v>
      </c>
      <c r="K52" t="s">
        <v>111</v>
      </c>
    </row>
    <row r="53" spans="6:11" x14ac:dyDescent="0.2">
      <c r="F53">
        <v>2021</v>
      </c>
      <c r="G53" t="s">
        <v>78</v>
      </c>
      <c r="H53" t="s">
        <v>86</v>
      </c>
      <c r="I53" s="57">
        <v>49204</v>
      </c>
      <c r="J53">
        <v>0.34</v>
      </c>
      <c r="K53" t="s">
        <v>111</v>
      </c>
    </row>
    <row r="54" spans="6:11" x14ac:dyDescent="0.2">
      <c r="F54">
        <v>2021</v>
      </c>
      <c r="G54" t="s">
        <v>78</v>
      </c>
      <c r="H54" t="s">
        <v>101</v>
      </c>
      <c r="I54" s="57">
        <v>28745</v>
      </c>
      <c r="J54">
        <v>0.66</v>
      </c>
      <c r="K54" t="s">
        <v>111</v>
      </c>
    </row>
    <row r="55" spans="6:11" x14ac:dyDescent="0.2">
      <c r="F55">
        <v>2021</v>
      </c>
      <c r="G55" t="s">
        <v>87</v>
      </c>
      <c r="H55" t="s">
        <v>102</v>
      </c>
      <c r="I55" s="57">
        <v>303</v>
      </c>
      <c r="J55">
        <v>0.22</v>
      </c>
      <c r="K55" t="s">
        <v>111</v>
      </c>
    </row>
    <row r="56" spans="6:11" x14ac:dyDescent="0.2">
      <c r="F56">
        <v>2021</v>
      </c>
      <c r="G56" t="s">
        <v>87</v>
      </c>
      <c r="H56" t="s">
        <v>97</v>
      </c>
      <c r="I56" s="57">
        <v>22420</v>
      </c>
      <c r="J56">
        <v>0.48</v>
      </c>
      <c r="K56" t="s">
        <v>111</v>
      </c>
    </row>
    <row r="57" spans="6:11" x14ac:dyDescent="0.2">
      <c r="F57">
        <v>2021</v>
      </c>
      <c r="G57" t="s">
        <v>80</v>
      </c>
      <c r="H57" t="s">
        <v>82</v>
      </c>
      <c r="I57" s="57">
        <v>35148</v>
      </c>
      <c r="J57">
        <v>0.28000000000000003</v>
      </c>
      <c r="K57" t="s">
        <v>111</v>
      </c>
    </row>
    <row r="58" spans="6:11" x14ac:dyDescent="0.2">
      <c r="F58">
        <v>2021</v>
      </c>
      <c r="G58" t="s">
        <v>89</v>
      </c>
      <c r="H58" t="s">
        <v>91</v>
      </c>
      <c r="I58" s="57">
        <v>57131</v>
      </c>
      <c r="J58">
        <v>0.9</v>
      </c>
      <c r="K58" t="s">
        <v>111</v>
      </c>
    </row>
    <row r="59" spans="6:11" x14ac:dyDescent="0.2">
      <c r="F59">
        <v>2021</v>
      </c>
      <c r="G59" t="s">
        <v>80</v>
      </c>
      <c r="H59" t="s">
        <v>99</v>
      </c>
      <c r="I59" s="57">
        <v>57676</v>
      </c>
      <c r="J59">
        <v>0.5</v>
      </c>
      <c r="K59" t="s">
        <v>111</v>
      </c>
    </row>
    <row r="60" spans="6:11" x14ac:dyDescent="0.2">
      <c r="F60">
        <v>2021</v>
      </c>
      <c r="G60" t="s">
        <v>78</v>
      </c>
      <c r="H60" t="s">
        <v>79</v>
      </c>
      <c r="I60" s="57">
        <v>15398</v>
      </c>
      <c r="J60">
        <v>0.92</v>
      </c>
      <c r="K60" t="s">
        <v>111</v>
      </c>
    </row>
    <row r="61" spans="6:11" x14ac:dyDescent="0.2">
      <c r="F61">
        <v>2021</v>
      </c>
      <c r="G61" t="s">
        <v>80</v>
      </c>
      <c r="H61" t="s">
        <v>81</v>
      </c>
      <c r="I61" s="57">
        <v>438</v>
      </c>
      <c r="J61">
        <v>0.22</v>
      </c>
      <c r="K61" t="s">
        <v>112</v>
      </c>
    </row>
    <row r="62" spans="6:11" x14ac:dyDescent="0.2">
      <c r="F62">
        <v>2021</v>
      </c>
      <c r="G62" t="s">
        <v>80</v>
      </c>
      <c r="H62" t="s">
        <v>83</v>
      </c>
      <c r="I62" s="57">
        <v>20997</v>
      </c>
      <c r="J62">
        <v>0.56000000000000005</v>
      </c>
      <c r="K62" t="s">
        <v>112</v>
      </c>
    </row>
    <row r="63" spans="6:11" x14ac:dyDescent="0.2">
      <c r="F63">
        <v>2021</v>
      </c>
      <c r="G63" t="s">
        <v>78</v>
      </c>
      <c r="H63" t="s">
        <v>85</v>
      </c>
      <c r="I63" s="57">
        <v>2514</v>
      </c>
      <c r="J63">
        <v>0.35</v>
      </c>
      <c r="K63" t="s">
        <v>112</v>
      </c>
    </row>
    <row r="64" spans="6:11" x14ac:dyDescent="0.2">
      <c r="F64">
        <v>2021</v>
      </c>
      <c r="G64" t="s">
        <v>80</v>
      </c>
      <c r="H64" t="s">
        <v>94</v>
      </c>
      <c r="I64" s="57">
        <v>3343</v>
      </c>
      <c r="J64">
        <v>0.05</v>
      </c>
      <c r="K64" t="s">
        <v>112</v>
      </c>
    </row>
    <row r="65" spans="6:11" x14ac:dyDescent="0.2">
      <c r="F65">
        <v>2021</v>
      </c>
      <c r="G65" t="s">
        <v>87</v>
      </c>
      <c r="H65" t="s">
        <v>95</v>
      </c>
      <c r="I65" s="57">
        <v>37845</v>
      </c>
      <c r="J65">
        <v>0.5</v>
      </c>
      <c r="K65" t="s">
        <v>112</v>
      </c>
    </row>
    <row r="66" spans="6:11" x14ac:dyDescent="0.2">
      <c r="F66">
        <v>2021</v>
      </c>
      <c r="G66" t="s">
        <v>87</v>
      </c>
      <c r="H66" t="s">
        <v>88</v>
      </c>
      <c r="I66" s="57">
        <v>45655</v>
      </c>
      <c r="J66">
        <v>0.35</v>
      </c>
      <c r="K66" t="s">
        <v>112</v>
      </c>
    </row>
    <row r="67" spans="6:11" x14ac:dyDescent="0.2">
      <c r="F67">
        <v>2021</v>
      </c>
      <c r="G67" t="s">
        <v>89</v>
      </c>
      <c r="H67" t="s">
        <v>100</v>
      </c>
      <c r="I67" s="57">
        <v>23357</v>
      </c>
      <c r="J67">
        <v>0.1</v>
      </c>
      <c r="K67" t="s">
        <v>112</v>
      </c>
    </row>
    <row r="68" spans="6:11" x14ac:dyDescent="0.2">
      <c r="F68">
        <v>2021</v>
      </c>
      <c r="G68" t="s">
        <v>80</v>
      </c>
      <c r="H68" t="s">
        <v>84</v>
      </c>
      <c r="I68" s="57">
        <v>9374</v>
      </c>
      <c r="J68">
        <v>0.3</v>
      </c>
      <c r="K68" t="s">
        <v>112</v>
      </c>
    </row>
    <row r="69" spans="6:11" x14ac:dyDescent="0.2">
      <c r="F69">
        <v>2021</v>
      </c>
      <c r="G69" t="s">
        <v>89</v>
      </c>
      <c r="H69" t="s">
        <v>90</v>
      </c>
      <c r="I69" s="57">
        <v>29996</v>
      </c>
      <c r="J69">
        <v>0.99</v>
      </c>
      <c r="K69" t="s">
        <v>112</v>
      </c>
    </row>
    <row r="70" spans="6:11" x14ac:dyDescent="0.2">
      <c r="F70">
        <v>2021</v>
      </c>
      <c r="G70" t="s">
        <v>89</v>
      </c>
      <c r="H70" t="s">
        <v>96</v>
      </c>
      <c r="I70" s="57">
        <v>9695</v>
      </c>
      <c r="J70">
        <v>0.9</v>
      </c>
      <c r="K70" t="s">
        <v>112</v>
      </c>
    </row>
    <row r="71" spans="6:11" x14ac:dyDescent="0.2">
      <c r="F71">
        <v>2021</v>
      </c>
      <c r="G71" t="s">
        <v>89</v>
      </c>
      <c r="H71" t="s">
        <v>92</v>
      </c>
      <c r="I71" s="57">
        <v>1468</v>
      </c>
      <c r="J71">
        <v>0.85</v>
      </c>
      <c r="K71" t="s">
        <v>112</v>
      </c>
    </row>
    <row r="72" spans="6:11" x14ac:dyDescent="0.2">
      <c r="F72">
        <v>2021</v>
      </c>
      <c r="G72" t="s">
        <v>78</v>
      </c>
      <c r="H72" t="s">
        <v>93</v>
      </c>
      <c r="I72" s="57">
        <v>19313</v>
      </c>
      <c r="J72">
        <v>0.35</v>
      </c>
      <c r="K72" t="s">
        <v>112</v>
      </c>
    </row>
    <row r="73" spans="6:11" x14ac:dyDescent="0.2">
      <c r="F73">
        <v>2021</v>
      </c>
      <c r="G73" t="s">
        <v>80</v>
      </c>
      <c r="H73" t="s">
        <v>103</v>
      </c>
      <c r="I73" s="57">
        <v>34234</v>
      </c>
      <c r="J73">
        <v>0.36</v>
      </c>
      <c r="K73" t="s">
        <v>112</v>
      </c>
    </row>
    <row r="74" spans="6:11" x14ac:dyDescent="0.2">
      <c r="F74">
        <v>2021</v>
      </c>
      <c r="G74" t="s">
        <v>78</v>
      </c>
      <c r="H74" t="s">
        <v>104</v>
      </c>
      <c r="I74" s="57">
        <v>16448</v>
      </c>
      <c r="J74">
        <v>0.36</v>
      </c>
      <c r="K74" t="s">
        <v>112</v>
      </c>
    </row>
    <row r="75" spans="6:11" x14ac:dyDescent="0.2">
      <c r="F75">
        <v>2021</v>
      </c>
      <c r="G75" t="s">
        <v>80</v>
      </c>
      <c r="H75" t="s">
        <v>105</v>
      </c>
      <c r="I75" s="57">
        <v>16780</v>
      </c>
      <c r="J75">
        <v>0.5</v>
      </c>
      <c r="K75" t="s">
        <v>112</v>
      </c>
    </row>
    <row r="76" spans="6:11" x14ac:dyDescent="0.2">
      <c r="F76">
        <v>2021</v>
      </c>
      <c r="G76" t="s">
        <v>89</v>
      </c>
      <c r="H76" t="s">
        <v>98</v>
      </c>
      <c r="I76" s="57">
        <v>26356</v>
      </c>
      <c r="J76">
        <v>0.05</v>
      </c>
      <c r="K76" t="s">
        <v>112</v>
      </c>
    </row>
    <row r="77" spans="6:11" x14ac:dyDescent="0.2">
      <c r="F77">
        <v>2021</v>
      </c>
      <c r="G77" t="s">
        <v>78</v>
      </c>
      <c r="H77" t="s">
        <v>106</v>
      </c>
      <c r="I77" s="57">
        <v>3050</v>
      </c>
      <c r="J77">
        <v>0.49</v>
      </c>
      <c r="K77" t="s">
        <v>112</v>
      </c>
    </row>
    <row r="78" spans="6:11" x14ac:dyDescent="0.2">
      <c r="F78">
        <v>2021</v>
      </c>
      <c r="G78" t="s">
        <v>78</v>
      </c>
      <c r="H78" t="s">
        <v>86</v>
      </c>
      <c r="I78" s="57">
        <v>46229</v>
      </c>
      <c r="J78">
        <v>0.34</v>
      </c>
      <c r="K78" t="s">
        <v>112</v>
      </c>
    </row>
    <row r="79" spans="6:11" x14ac:dyDescent="0.2">
      <c r="F79">
        <v>2021</v>
      </c>
      <c r="G79" t="s">
        <v>78</v>
      </c>
      <c r="H79" t="s">
        <v>101</v>
      </c>
      <c r="I79" s="57">
        <v>4576</v>
      </c>
      <c r="J79">
        <v>0.66</v>
      </c>
      <c r="K79" t="s">
        <v>112</v>
      </c>
    </row>
    <row r="80" spans="6:11" x14ac:dyDescent="0.2">
      <c r="F80">
        <v>2021</v>
      </c>
      <c r="G80" t="s">
        <v>87</v>
      </c>
      <c r="H80" t="s">
        <v>102</v>
      </c>
      <c r="I80" s="57">
        <v>34180</v>
      </c>
      <c r="J80">
        <v>0.22</v>
      </c>
      <c r="K80" t="s">
        <v>112</v>
      </c>
    </row>
    <row r="81" spans="6:11" x14ac:dyDescent="0.2">
      <c r="F81">
        <v>2021</v>
      </c>
      <c r="G81" t="s">
        <v>87</v>
      </c>
      <c r="H81" t="s">
        <v>97</v>
      </c>
      <c r="I81" s="57">
        <v>6218</v>
      </c>
      <c r="J81">
        <v>0.48</v>
      </c>
      <c r="K81" t="s">
        <v>112</v>
      </c>
    </row>
    <row r="82" spans="6:11" x14ac:dyDescent="0.2">
      <c r="F82">
        <v>2021</v>
      </c>
      <c r="G82" t="s">
        <v>80</v>
      </c>
      <c r="H82" t="s">
        <v>82</v>
      </c>
      <c r="I82" s="57">
        <v>47659</v>
      </c>
      <c r="J82">
        <v>0.28000000000000003</v>
      </c>
      <c r="K82" t="s">
        <v>112</v>
      </c>
    </row>
    <row r="83" spans="6:11" x14ac:dyDescent="0.2">
      <c r="F83">
        <v>2021</v>
      </c>
      <c r="G83" t="s">
        <v>89</v>
      </c>
      <c r="H83" t="s">
        <v>91</v>
      </c>
      <c r="I83" s="57">
        <v>9256</v>
      </c>
      <c r="J83">
        <v>0.9</v>
      </c>
      <c r="K83" t="s">
        <v>112</v>
      </c>
    </row>
    <row r="84" spans="6:11" x14ac:dyDescent="0.2">
      <c r="F84">
        <v>2021</v>
      </c>
      <c r="G84" t="s">
        <v>80</v>
      </c>
      <c r="H84" t="s">
        <v>99</v>
      </c>
      <c r="I84" s="57">
        <v>41325</v>
      </c>
      <c r="J84">
        <v>0.5</v>
      </c>
      <c r="K84" t="s">
        <v>112</v>
      </c>
    </row>
    <row r="85" spans="6:11" x14ac:dyDescent="0.2">
      <c r="F85">
        <v>2021</v>
      </c>
      <c r="G85" t="s">
        <v>78</v>
      </c>
      <c r="H85" t="s">
        <v>79</v>
      </c>
      <c r="I85" s="57">
        <v>13616</v>
      </c>
      <c r="J85">
        <v>0.92</v>
      </c>
      <c r="K85" t="s">
        <v>112</v>
      </c>
    </row>
    <row r="86" spans="6:11" x14ac:dyDescent="0.2">
      <c r="F86">
        <v>2021</v>
      </c>
      <c r="G86" t="s">
        <v>80</v>
      </c>
      <c r="H86" t="s">
        <v>81</v>
      </c>
      <c r="I86" s="57">
        <v>56768</v>
      </c>
      <c r="J86">
        <v>0.22</v>
      </c>
      <c r="K86" t="s">
        <v>113</v>
      </c>
    </row>
    <row r="87" spans="6:11" x14ac:dyDescent="0.2">
      <c r="F87">
        <v>2021</v>
      </c>
      <c r="G87" t="s">
        <v>80</v>
      </c>
      <c r="H87" t="s">
        <v>83</v>
      </c>
      <c r="I87" s="57">
        <v>48163</v>
      </c>
      <c r="J87">
        <v>0.56000000000000005</v>
      </c>
      <c r="K87" t="s">
        <v>113</v>
      </c>
    </row>
    <row r="88" spans="6:11" x14ac:dyDescent="0.2">
      <c r="F88">
        <v>2021</v>
      </c>
      <c r="G88" t="s">
        <v>78</v>
      </c>
      <c r="H88" t="s">
        <v>85</v>
      </c>
      <c r="I88" s="57">
        <v>28239</v>
      </c>
      <c r="J88">
        <v>0.35</v>
      </c>
      <c r="K88" t="s">
        <v>113</v>
      </c>
    </row>
    <row r="89" spans="6:11" x14ac:dyDescent="0.2">
      <c r="F89">
        <v>2021</v>
      </c>
      <c r="G89" t="s">
        <v>80</v>
      </c>
      <c r="H89" t="s">
        <v>94</v>
      </c>
      <c r="I89" s="57">
        <v>29604</v>
      </c>
      <c r="J89">
        <v>0.05</v>
      </c>
      <c r="K89" t="s">
        <v>113</v>
      </c>
    </row>
    <row r="90" spans="6:11" x14ac:dyDescent="0.2">
      <c r="F90">
        <v>2021</v>
      </c>
      <c r="G90" t="s">
        <v>87</v>
      </c>
      <c r="H90" t="s">
        <v>95</v>
      </c>
      <c r="I90" s="57">
        <v>16329</v>
      </c>
      <c r="J90">
        <v>0.5</v>
      </c>
      <c r="K90" t="s">
        <v>113</v>
      </c>
    </row>
    <row r="91" spans="6:11" x14ac:dyDescent="0.2">
      <c r="F91">
        <v>2021</v>
      </c>
      <c r="G91" t="s">
        <v>87</v>
      </c>
      <c r="H91" t="s">
        <v>88</v>
      </c>
      <c r="I91" s="57">
        <v>24884</v>
      </c>
      <c r="J91">
        <v>0.35</v>
      </c>
      <c r="K91" t="s">
        <v>113</v>
      </c>
    </row>
    <row r="92" spans="6:11" x14ac:dyDescent="0.2">
      <c r="F92">
        <v>2021</v>
      </c>
      <c r="G92" t="s">
        <v>89</v>
      </c>
      <c r="H92" t="s">
        <v>100</v>
      </c>
      <c r="I92" s="57">
        <v>54089</v>
      </c>
      <c r="J92">
        <v>0.1</v>
      </c>
      <c r="K92" t="s">
        <v>113</v>
      </c>
    </row>
    <row r="93" spans="6:11" x14ac:dyDescent="0.2">
      <c r="F93">
        <v>2021</v>
      </c>
      <c r="G93" t="s">
        <v>80</v>
      </c>
      <c r="H93" t="s">
        <v>84</v>
      </c>
      <c r="I93" s="57">
        <v>61895</v>
      </c>
      <c r="J93">
        <v>0.3</v>
      </c>
      <c r="K93" t="s">
        <v>113</v>
      </c>
    </row>
    <row r="94" spans="6:11" x14ac:dyDescent="0.2">
      <c r="F94">
        <v>2021</v>
      </c>
      <c r="G94" t="s">
        <v>89</v>
      </c>
      <c r="H94" t="s">
        <v>90</v>
      </c>
      <c r="I94" s="57">
        <v>45658</v>
      </c>
      <c r="J94">
        <v>0.99</v>
      </c>
      <c r="K94" t="s">
        <v>113</v>
      </c>
    </row>
    <row r="95" spans="6:11" x14ac:dyDescent="0.2">
      <c r="F95">
        <v>2021</v>
      </c>
      <c r="G95" t="s">
        <v>89</v>
      </c>
      <c r="H95" t="s">
        <v>96</v>
      </c>
      <c r="I95" s="57">
        <v>53454</v>
      </c>
      <c r="J95">
        <v>0.9</v>
      </c>
      <c r="K95" t="s">
        <v>113</v>
      </c>
    </row>
    <row r="96" spans="6:11" x14ac:dyDescent="0.2">
      <c r="F96">
        <v>2021</v>
      </c>
      <c r="G96" t="s">
        <v>89</v>
      </c>
      <c r="H96" t="s">
        <v>92</v>
      </c>
      <c r="I96" s="57">
        <v>56763</v>
      </c>
      <c r="J96">
        <v>0.85</v>
      </c>
      <c r="K96" t="s">
        <v>113</v>
      </c>
    </row>
    <row r="97" spans="6:11" x14ac:dyDescent="0.2">
      <c r="F97">
        <v>2021</v>
      </c>
      <c r="G97" t="s">
        <v>78</v>
      </c>
      <c r="H97" t="s">
        <v>93</v>
      </c>
      <c r="I97" s="57">
        <v>40470</v>
      </c>
      <c r="J97">
        <v>0.35</v>
      </c>
      <c r="K97" t="s">
        <v>113</v>
      </c>
    </row>
    <row r="98" spans="6:11" x14ac:dyDescent="0.2">
      <c r="F98">
        <v>2021</v>
      </c>
      <c r="G98" t="s">
        <v>80</v>
      </c>
      <c r="H98" t="s">
        <v>103</v>
      </c>
      <c r="I98" s="57">
        <v>49776</v>
      </c>
      <c r="J98">
        <v>0.36</v>
      </c>
      <c r="K98" t="s">
        <v>113</v>
      </c>
    </row>
    <row r="99" spans="6:11" x14ac:dyDescent="0.2">
      <c r="F99">
        <v>2021</v>
      </c>
      <c r="G99" t="s">
        <v>78</v>
      </c>
      <c r="H99" t="s">
        <v>104</v>
      </c>
      <c r="I99" s="57">
        <v>46821</v>
      </c>
      <c r="J99">
        <v>0.36</v>
      </c>
      <c r="K99" t="s">
        <v>113</v>
      </c>
    </row>
    <row r="100" spans="6:11" x14ac:dyDescent="0.2">
      <c r="F100">
        <v>2021</v>
      </c>
      <c r="G100" t="s">
        <v>80</v>
      </c>
      <c r="H100" t="s">
        <v>105</v>
      </c>
      <c r="I100" s="57">
        <v>4033</v>
      </c>
      <c r="J100">
        <v>0.5</v>
      </c>
      <c r="K100" t="s">
        <v>113</v>
      </c>
    </row>
    <row r="101" spans="6:11" x14ac:dyDescent="0.2">
      <c r="F101">
        <v>2021</v>
      </c>
      <c r="G101" t="s">
        <v>89</v>
      </c>
      <c r="H101" t="s">
        <v>98</v>
      </c>
      <c r="I101" s="57">
        <v>36844</v>
      </c>
      <c r="J101">
        <v>0.05</v>
      </c>
      <c r="K101" t="s">
        <v>113</v>
      </c>
    </row>
    <row r="102" spans="6:11" x14ac:dyDescent="0.2">
      <c r="F102">
        <v>2021</v>
      </c>
      <c r="G102" t="s">
        <v>78</v>
      </c>
      <c r="H102" t="s">
        <v>106</v>
      </c>
      <c r="I102" s="57">
        <v>10763</v>
      </c>
      <c r="J102">
        <v>0.49</v>
      </c>
      <c r="K102" t="s">
        <v>113</v>
      </c>
    </row>
    <row r="103" spans="6:11" x14ac:dyDescent="0.2">
      <c r="F103">
        <v>2021</v>
      </c>
      <c r="G103" t="s">
        <v>78</v>
      </c>
      <c r="H103" t="s">
        <v>86</v>
      </c>
      <c r="I103" s="57">
        <v>5560</v>
      </c>
      <c r="J103">
        <v>0.34</v>
      </c>
      <c r="K103" t="s">
        <v>113</v>
      </c>
    </row>
    <row r="104" spans="6:11" x14ac:dyDescent="0.2">
      <c r="F104">
        <v>2021</v>
      </c>
      <c r="G104" t="s">
        <v>78</v>
      </c>
      <c r="H104" t="s">
        <v>101</v>
      </c>
      <c r="I104" s="57">
        <v>48087</v>
      </c>
      <c r="J104">
        <v>0.66</v>
      </c>
      <c r="K104" t="s">
        <v>113</v>
      </c>
    </row>
    <row r="105" spans="6:11" x14ac:dyDescent="0.2">
      <c r="F105">
        <v>2021</v>
      </c>
      <c r="G105" t="s">
        <v>87</v>
      </c>
      <c r="H105" t="s">
        <v>102</v>
      </c>
      <c r="I105" s="57">
        <v>3016</v>
      </c>
      <c r="J105">
        <v>0.22</v>
      </c>
      <c r="K105" t="s">
        <v>113</v>
      </c>
    </row>
    <row r="106" spans="6:11" x14ac:dyDescent="0.2">
      <c r="F106">
        <v>2021</v>
      </c>
      <c r="G106" t="s">
        <v>87</v>
      </c>
      <c r="H106" t="s">
        <v>97</v>
      </c>
      <c r="I106" s="57">
        <v>59002</v>
      </c>
      <c r="J106">
        <v>0.48</v>
      </c>
      <c r="K106" t="s">
        <v>113</v>
      </c>
    </row>
    <row r="107" spans="6:11" x14ac:dyDescent="0.2">
      <c r="F107">
        <v>2021</v>
      </c>
      <c r="G107" t="s">
        <v>80</v>
      </c>
      <c r="H107" t="s">
        <v>82</v>
      </c>
      <c r="I107" s="57">
        <v>56155</v>
      </c>
      <c r="J107">
        <v>0.28000000000000003</v>
      </c>
      <c r="K107" t="s">
        <v>113</v>
      </c>
    </row>
    <row r="108" spans="6:11" x14ac:dyDescent="0.2">
      <c r="F108">
        <v>2021</v>
      </c>
      <c r="G108" t="s">
        <v>89</v>
      </c>
      <c r="H108" t="s">
        <v>91</v>
      </c>
      <c r="I108" s="57">
        <v>43531</v>
      </c>
      <c r="J108">
        <v>0.9</v>
      </c>
      <c r="K108" t="s">
        <v>113</v>
      </c>
    </row>
    <row r="109" spans="6:11" x14ac:dyDescent="0.2">
      <c r="F109">
        <v>2021</v>
      </c>
      <c r="G109" t="s">
        <v>80</v>
      </c>
      <c r="H109" t="s">
        <v>99</v>
      </c>
      <c r="I109" s="57">
        <v>9042</v>
      </c>
      <c r="J109">
        <v>0.5</v>
      </c>
      <c r="K109" t="s">
        <v>113</v>
      </c>
    </row>
    <row r="110" spans="6:11" x14ac:dyDescent="0.2">
      <c r="F110">
        <v>2021</v>
      </c>
      <c r="G110" t="s">
        <v>78</v>
      </c>
      <c r="H110" t="s">
        <v>79</v>
      </c>
      <c r="I110" s="57">
        <v>60674</v>
      </c>
      <c r="J110">
        <v>0.92</v>
      </c>
      <c r="K110" t="s">
        <v>113</v>
      </c>
    </row>
    <row r="111" spans="6:11" x14ac:dyDescent="0.2">
      <c r="F111">
        <v>2022</v>
      </c>
      <c r="G111" t="s">
        <v>80</v>
      </c>
      <c r="H111" t="s">
        <v>81</v>
      </c>
      <c r="I111" s="57">
        <v>35569</v>
      </c>
      <c r="J111">
        <v>0.28000000000000003</v>
      </c>
      <c r="K111" t="s">
        <v>110</v>
      </c>
    </row>
    <row r="112" spans="6:11" x14ac:dyDescent="0.2">
      <c r="F112">
        <v>2022</v>
      </c>
      <c r="G112" t="s">
        <v>78</v>
      </c>
      <c r="H112" t="s">
        <v>86</v>
      </c>
      <c r="I112" s="57">
        <v>60618</v>
      </c>
      <c r="J112">
        <v>0.36</v>
      </c>
      <c r="K112" t="s">
        <v>110</v>
      </c>
    </row>
    <row r="113" spans="6:11" x14ac:dyDescent="0.2">
      <c r="F113">
        <v>2022</v>
      </c>
      <c r="G113" t="s">
        <v>87</v>
      </c>
      <c r="H113" t="s">
        <v>88</v>
      </c>
      <c r="I113" s="57">
        <v>28047</v>
      </c>
      <c r="J113">
        <v>0.4</v>
      </c>
      <c r="K113" t="s">
        <v>110</v>
      </c>
    </row>
    <row r="114" spans="6:11" x14ac:dyDescent="0.2">
      <c r="F114">
        <v>2022</v>
      </c>
      <c r="G114" t="s">
        <v>89</v>
      </c>
      <c r="H114" t="s">
        <v>90</v>
      </c>
      <c r="I114" s="57">
        <v>50230</v>
      </c>
      <c r="J114">
        <v>0.9</v>
      </c>
      <c r="K114" t="s">
        <v>110</v>
      </c>
    </row>
    <row r="115" spans="6:11" x14ac:dyDescent="0.2">
      <c r="F115">
        <v>2022</v>
      </c>
      <c r="G115" t="s">
        <v>89</v>
      </c>
      <c r="H115" t="s">
        <v>91</v>
      </c>
      <c r="I115" s="57">
        <v>37438</v>
      </c>
      <c r="J115">
        <v>0.9</v>
      </c>
      <c r="K115" t="s">
        <v>110</v>
      </c>
    </row>
    <row r="116" spans="6:11" x14ac:dyDescent="0.2">
      <c r="F116">
        <v>2022</v>
      </c>
      <c r="G116" t="s">
        <v>89</v>
      </c>
      <c r="H116" t="s">
        <v>92</v>
      </c>
      <c r="I116" s="57">
        <v>2752</v>
      </c>
      <c r="J116">
        <v>0.9</v>
      </c>
      <c r="K116" t="s">
        <v>110</v>
      </c>
    </row>
    <row r="117" spans="6:11" x14ac:dyDescent="0.2">
      <c r="F117">
        <v>2022</v>
      </c>
      <c r="G117" t="s">
        <v>78</v>
      </c>
      <c r="H117" t="s">
        <v>93</v>
      </c>
      <c r="I117" s="57">
        <v>57689</v>
      </c>
      <c r="J117">
        <v>0.23</v>
      </c>
      <c r="K117" t="s">
        <v>110</v>
      </c>
    </row>
    <row r="118" spans="6:11" x14ac:dyDescent="0.2">
      <c r="F118">
        <v>2022</v>
      </c>
      <c r="G118" t="s">
        <v>89</v>
      </c>
      <c r="H118" t="s">
        <v>100</v>
      </c>
      <c r="I118" s="57">
        <v>39837</v>
      </c>
      <c r="J118">
        <v>0.8</v>
      </c>
      <c r="K118" t="s">
        <v>110</v>
      </c>
    </row>
    <row r="119" spans="6:11" x14ac:dyDescent="0.2">
      <c r="F119">
        <v>2022</v>
      </c>
      <c r="G119" t="s">
        <v>89</v>
      </c>
      <c r="H119" t="s">
        <v>98</v>
      </c>
      <c r="I119" s="57">
        <v>17721</v>
      </c>
      <c r="J119">
        <v>0.9</v>
      </c>
      <c r="K119" t="s">
        <v>110</v>
      </c>
    </row>
    <row r="120" spans="6:11" x14ac:dyDescent="0.2">
      <c r="F120">
        <v>2022</v>
      </c>
      <c r="G120" t="s">
        <v>80</v>
      </c>
      <c r="H120" t="s">
        <v>82</v>
      </c>
      <c r="I120" s="57">
        <v>16684</v>
      </c>
      <c r="J120">
        <v>0.36</v>
      </c>
      <c r="K120" t="s">
        <v>110</v>
      </c>
    </row>
    <row r="121" spans="6:11" x14ac:dyDescent="0.2">
      <c r="F121">
        <v>2022</v>
      </c>
      <c r="G121" t="s">
        <v>87</v>
      </c>
      <c r="H121" t="s">
        <v>95</v>
      </c>
      <c r="I121" s="57">
        <v>8500</v>
      </c>
      <c r="J121">
        <v>0.46</v>
      </c>
      <c r="K121" t="s">
        <v>110</v>
      </c>
    </row>
    <row r="122" spans="6:11" x14ac:dyDescent="0.2">
      <c r="F122">
        <v>2022</v>
      </c>
      <c r="G122" t="s">
        <v>78</v>
      </c>
      <c r="H122" t="s">
        <v>101</v>
      </c>
      <c r="I122" s="57">
        <v>59934</v>
      </c>
      <c r="J122">
        <v>0.75</v>
      </c>
      <c r="K122" t="s">
        <v>110</v>
      </c>
    </row>
    <row r="123" spans="6:11" x14ac:dyDescent="0.2">
      <c r="F123">
        <v>2022</v>
      </c>
      <c r="G123" t="s">
        <v>87</v>
      </c>
      <c r="H123" t="s">
        <v>102</v>
      </c>
      <c r="I123" s="57">
        <v>2089</v>
      </c>
      <c r="J123">
        <v>0.15</v>
      </c>
      <c r="K123" t="s">
        <v>110</v>
      </c>
    </row>
    <row r="124" spans="6:11" x14ac:dyDescent="0.2">
      <c r="F124">
        <v>2022</v>
      </c>
      <c r="G124" t="s">
        <v>80</v>
      </c>
      <c r="H124" t="s">
        <v>83</v>
      </c>
      <c r="I124" s="57">
        <v>2361</v>
      </c>
      <c r="J124">
        <v>0.66</v>
      </c>
      <c r="K124" t="s">
        <v>110</v>
      </c>
    </row>
    <row r="125" spans="6:11" x14ac:dyDescent="0.2">
      <c r="F125">
        <v>2022</v>
      </c>
      <c r="G125" t="s">
        <v>78</v>
      </c>
      <c r="H125" t="s">
        <v>79</v>
      </c>
      <c r="I125" s="57">
        <v>49236</v>
      </c>
      <c r="J125">
        <v>0.7</v>
      </c>
      <c r="K125" t="s">
        <v>110</v>
      </c>
    </row>
    <row r="126" spans="6:11" x14ac:dyDescent="0.2">
      <c r="F126">
        <v>2022</v>
      </c>
      <c r="G126" t="s">
        <v>80</v>
      </c>
      <c r="H126" t="s">
        <v>99</v>
      </c>
      <c r="I126" s="57">
        <v>9319</v>
      </c>
      <c r="J126">
        <v>0.2</v>
      </c>
      <c r="K126" t="s">
        <v>110</v>
      </c>
    </row>
    <row r="127" spans="6:11" x14ac:dyDescent="0.2">
      <c r="F127">
        <v>2022</v>
      </c>
      <c r="G127" t="s">
        <v>78</v>
      </c>
      <c r="H127" t="s">
        <v>85</v>
      </c>
      <c r="I127" s="57">
        <v>58546</v>
      </c>
      <c r="J127">
        <v>0.38</v>
      </c>
      <c r="K127" t="s">
        <v>110</v>
      </c>
    </row>
    <row r="128" spans="6:11" x14ac:dyDescent="0.2">
      <c r="F128">
        <v>2022</v>
      </c>
      <c r="G128" t="s">
        <v>80</v>
      </c>
      <c r="H128" t="s">
        <v>105</v>
      </c>
      <c r="I128" s="57">
        <v>18997</v>
      </c>
      <c r="J128">
        <v>0.65</v>
      </c>
      <c r="K128" t="s">
        <v>110</v>
      </c>
    </row>
    <row r="129" spans="6:11" x14ac:dyDescent="0.2">
      <c r="F129">
        <v>2022</v>
      </c>
      <c r="G129" t="s">
        <v>78</v>
      </c>
      <c r="H129" t="s">
        <v>104</v>
      </c>
      <c r="I129" s="57">
        <v>7510</v>
      </c>
      <c r="J129">
        <v>0.17</v>
      </c>
      <c r="K129" t="s">
        <v>110</v>
      </c>
    </row>
    <row r="130" spans="6:11" x14ac:dyDescent="0.2">
      <c r="F130">
        <v>2022</v>
      </c>
      <c r="G130" t="s">
        <v>78</v>
      </c>
      <c r="H130" t="s">
        <v>106</v>
      </c>
      <c r="I130" s="57">
        <v>2984</v>
      </c>
      <c r="J130">
        <v>0.38</v>
      </c>
      <c r="K130" t="s">
        <v>110</v>
      </c>
    </row>
    <row r="131" spans="6:11" x14ac:dyDescent="0.2">
      <c r="F131">
        <v>2022</v>
      </c>
      <c r="G131" t="s">
        <v>87</v>
      </c>
      <c r="H131" t="s">
        <v>97</v>
      </c>
      <c r="I131" s="57">
        <v>44460</v>
      </c>
      <c r="J131">
        <v>0.46</v>
      </c>
      <c r="K131" t="s">
        <v>110</v>
      </c>
    </row>
    <row r="132" spans="6:11" x14ac:dyDescent="0.2">
      <c r="F132">
        <v>2022</v>
      </c>
      <c r="G132" t="s">
        <v>89</v>
      </c>
      <c r="H132" t="s">
        <v>96</v>
      </c>
      <c r="I132" s="57">
        <v>7540</v>
      </c>
      <c r="J132">
        <v>0.85</v>
      </c>
      <c r="K132" t="s">
        <v>110</v>
      </c>
    </row>
    <row r="133" spans="6:11" x14ac:dyDescent="0.2">
      <c r="F133">
        <v>2022</v>
      </c>
      <c r="G133" t="s">
        <v>80</v>
      </c>
      <c r="H133" t="s">
        <v>94</v>
      </c>
      <c r="I133" s="57">
        <v>53744</v>
      </c>
      <c r="J133">
        <v>0.48</v>
      </c>
      <c r="K133" t="s">
        <v>110</v>
      </c>
    </row>
    <row r="134" spans="6:11" x14ac:dyDescent="0.2">
      <c r="F134">
        <v>2022</v>
      </c>
      <c r="G134" t="s">
        <v>80</v>
      </c>
      <c r="H134" t="s">
        <v>103</v>
      </c>
      <c r="I134" s="57">
        <v>44757</v>
      </c>
      <c r="J134">
        <v>0.25</v>
      </c>
      <c r="K134" t="s">
        <v>110</v>
      </c>
    </row>
    <row r="135" spans="6:11" x14ac:dyDescent="0.2">
      <c r="F135">
        <v>2022</v>
      </c>
      <c r="G135" t="s">
        <v>80</v>
      </c>
      <c r="H135" t="s">
        <v>84</v>
      </c>
      <c r="I135" s="57">
        <v>15047</v>
      </c>
      <c r="J135">
        <v>0.99</v>
      </c>
      <c r="K135" t="s">
        <v>110</v>
      </c>
    </row>
    <row r="136" spans="6:11" x14ac:dyDescent="0.2">
      <c r="F136">
        <v>2022</v>
      </c>
      <c r="G136" t="s">
        <v>80</v>
      </c>
      <c r="H136" t="s">
        <v>81</v>
      </c>
      <c r="I136" s="57">
        <v>24382</v>
      </c>
      <c r="J136">
        <v>0.28000000000000003</v>
      </c>
      <c r="K136" t="s">
        <v>111</v>
      </c>
    </row>
    <row r="137" spans="6:11" x14ac:dyDescent="0.2">
      <c r="F137">
        <v>2022</v>
      </c>
      <c r="G137" t="s">
        <v>78</v>
      </c>
      <c r="H137" t="s">
        <v>86</v>
      </c>
      <c r="I137" s="57">
        <v>25681</v>
      </c>
      <c r="J137">
        <v>0.36</v>
      </c>
      <c r="K137" t="s">
        <v>111</v>
      </c>
    </row>
    <row r="138" spans="6:11" x14ac:dyDescent="0.2">
      <c r="F138">
        <v>2022</v>
      </c>
      <c r="G138" t="s">
        <v>87</v>
      </c>
      <c r="H138" t="s">
        <v>88</v>
      </c>
      <c r="I138" s="57">
        <v>40362</v>
      </c>
      <c r="J138">
        <v>0.4</v>
      </c>
      <c r="K138" t="s">
        <v>111</v>
      </c>
    </row>
    <row r="139" spans="6:11" x14ac:dyDescent="0.2">
      <c r="F139">
        <v>2022</v>
      </c>
      <c r="G139" t="s">
        <v>89</v>
      </c>
      <c r="H139" t="s">
        <v>90</v>
      </c>
      <c r="I139" s="57">
        <v>46963</v>
      </c>
      <c r="J139">
        <v>0.9</v>
      </c>
      <c r="K139" t="s">
        <v>111</v>
      </c>
    </row>
    <row r="140" spans="6:11" x14ac:dyDescent="0.2">
      <c r="F140">
        <v>2022</v>
      </c>
      <c r="G140" t="s">
        <v>89</v>
      </c>
      <c r="H140" t="s">
        <v>91</v>
      </c>
      <c r="I140" s="57">
        <v>22480</v>
      </c>
      <c r="J140">
        <v>0.9</v>
      </c>
      <c r="K140" t="s">
        <v>111</v>
      </c>
    </row>
    <row r="141" spans="6:11" x14ac:dyDescent="0.2">
      <c r="F141">
        <v>2022</v>
      </c>
      <c r="G141" t="s">
        <v>89</v>
      </c>
      <c r="H141" t="s">
        <v>92</v>
      </c>
      <c r="I141" s="57">
        <v>28038</v>
      </c>
      <c r="J141">
        <v>0.9</v>
      </c>
      <c r="K141" t="s">
        <v>111</v>
      </c>
    </row>
    <row r="142" spans="6:11" x14ac:dyDescent="0.2">
      <c r="F142">
        <v>2022</v>
      </c>
      <c r="G142" t="s">
        <v>78</v>
      </c>
      <c r="H142" t="s">
        <v>93</v>
      </c>
      <c r="I142" s="57">
        <v>11711</v>
      </c>
      <c r="J142">
        <v>0.23</v>
      </c>
      <c r="K142" t="s">
        <v>111</v>
      </c>
    </row>
    <row r="143" spans="6:11" x14ac:dyDescent="0.2">
      <c r="F143">
        <v>2022</v>
      </c>
      <c r="G143" t="s">
        <v>89</v>
      </c>
      <c r="H143" t="s">
        <v>100</v>
      </c>
      <c r="I143" s="57">
        <v>55407</v>
      </c>
      <c r="J143">
        <v>0.8</v>
      </c>
      <c r="K143" t="s">
        <v>111</v>
      </c>
    </row>
    <row r="144" spans="6:11" x14ac:dyDescent="0.2">
      <c r="F144">
        <v>2022</v>
      </c>
      <c r="G144" t="s">
        <v>89</v>
      </c>
      <c r="H144" t="s">
        <v>98</v>
      </c>
      <c r="I144" s="57">
        <v>32206</v>
      </c>
      <c r="J144">
        <v>0.9</v>
      </c>
      <c r="K144" t="s">
        <v>111</v>
      </c>
    </row>
    <row r="145" spans="6:11" x14ac:dyDescent="0.2">
      <c r="F145">
        <v>2022</v>
      </c>
      <c r="G145" t="s">
        <v>80</v>
      </c>
      <c r="H145" t="s">
        <v>82</v>
      </c>
      <c r="I145" s="57">
        <v>38847</v>
      </c>
      <c r="J145">
        <v>0.36</v>
      </c>
      <c r="K145" t="s">
        <v>111</v>
      </c>
    </row>
    <row r="146" spans="6:11" x14ac:dyDescent="0.2">
      <c r="F146">
        <v>2022</v>
      </c>
      <c r="G146" t="s">
        <v>87</v>
      </c>
      <c r="H146" t="s">
        <v>95</v>
      </c>
      <c r="I146" s="57">
        <v>18117</v>
      </c>
      <c r="J146">
        <v>0.46</v>
      </c>
      <c r="K146" t="s">
        <v>111</v>
      </c>
    </row>
    <row r="147" spans="6:11" x14ac:dyDescent="0.2">
      <c r="F147">
        <v>2022</v>
      </c>
      <c r="G147" t="s">
        <v>78</v>
      </c>
      <c r="H147" t="s">
        <v>101</v>
      </c>
      <c r="I147" s="57">
        <v>59247</v>
      </c>
      <c r="J147">
        <v>0.75</v>
      </c>
      <c r="K147" t="s">
        <v>111</v>
      </c>
    </row>
    <row r="148" spans="6:11" x14ac:dyDescent="0.2">
      <c r="F148">
        <v>2022</v>
      </c>
      <c r="G148" t="s">
        <v>87</v>
      </c>
      <c r="H148" t="s">
        <v>102</v>
      </c>
      <c r="I148" s="57">
        <v>47746</v>
      </c>
      <c r="J148">
        <v>0.15</v>
      </c>
      <c r="K148" t="s">
        <v>111</v>
      </c>
    </row>
    <row r="149" spans="6:11" x14ac:dyDescent="0.2">
      <c r="F149">
        <v>2022</v>
      </c>
      <c r="G149" t="s">
        <v>80</v>
      </c>
      <c r="H149" t="s">
        <v>83</v>
      </c>
      <c r="I149" s="57">
        <v>28567</v>
      </c>
      <c r="J149">
        <v>0.66</v>
      </c>
      <c r="K149" t="s">
        <v>111</v>
      </c>
    </row>
    <row r="150" spans="6:11" x14ac:dyDescent="0.2">
      <c r="F150">
        <v>2022</v>
      </c>
      <c r="G150" t="s">
        <v>78</v>
      </c>
      <c r="H150" t="s">
        <v>79</v>
      </c>
      <c r="I150" s="57">
        <v>15370</v>
      </c>
      <c r="J150">
        <v>0.7</v>
      </c>
      <c r="K150" t="s">
        <v>111</v>
      </c>
    </row>
    <row r="151" spans="6:11" x14ac:dyDescent="0.2">
      <c r="F151">
        <v>2022</v>
      </c>
      <c r="G151" t="s">
        <v>80</v>
      </c>
      <c r="H151" t="s">
        <v>99</v>
      </c>
      <c r="I151" s="57">
        <v>20657</v>
      </c>
      <c r="J151">
        <v>0.2</v>
      </c>
      <c r="K151" t="s">
        <v>111</v>
      </c>
    </row>
    <row r="152" spans="6:11" x14ac:dyDescent="0.2">
      <c r="F152">
        <v>2022</v>
      </c>
      <c r="G152" t="s">
        <v>78</v>
      </c>
      <c r="H152" t="s">
        <v>85</v>
      </c>
      <c r="I152" s="57">
        <v>44187</v>
      </c>
      <c r="J152">
        <v>0.38</v>
      </c>
      <c r="K152" t="s">
        <v>111</v>
      </c>
    </row>
    <row r="153" spans="6:11" x14ac:dyDescent="0.2">
      <c r="F153">
        <v>2022</v>
      </c>
      <c r="G153" t="s">
        <v>80</v>
      </c>
      <c r="H153" t="s">
        <v>105</v>
      </c>
      <c r="I153" s="57">
        <v>29772</v>
      </c>
      <c r="J153">
        <v>0.65</v>
      </c>
      <c r="K153" t="s">
        <v>111</v>
      </c>
    </row>
    <row r="154" spans="6:11" x14ac:dyDescent="0.2">
      <c r="F154">
        <v>2022</v>
      </c>
      <c r="G154" t="s">
        <v>78</v>
      </c>
      <c r="H154" t="s">
        <v>104</v>
      </c>
      <c r="I154" s="57">
        <v>30312</v>
      </c>
      <c r="J154">
        <v>0.17</v>
      </c>
      <c r="K154" t="s">
        <v>111</v>
      </c>
    </row>
    <row r="155" spans="6:11" x14ac:dyDescent="0.2">
      <c r="F155">
        <v>2022</v>
      </c>
      <c r="G155" t="s">
        <v>78</v>
      </c>
      <c r="H155" t="s">
        <v>106</v>
      </c>
      <c r="I155" s="57">
        <v>16314</v>
      </c>
      <c r="J155">
        <v>0.38</v>
      </c>
      <c r="K155" t="s">
        <v>111</v>
      </c>
    </row>
    <row r="156" spans="6:11" x14ac:dyDescent="0.2">
      <c r="F156">
        <v>2022</v>
      </c>
      <c r="G156" t="s">
        <v>87</v>
      </c>
      <c r="H156" t="s">
        <v>97</v>
      </c>
      <c r="I156" s="57">
        <v>11207</v>
      </c>
      <c r="J156">
        <v>0.46</v>
      </c>
      <c r="K156" t="s">
        <v>111</v>
      </c>
    </row>
    <row r="157" spans="6:11" x14ac:dyDescent="0.2">
      <c r="F157">
        <v>2022</v>
      </c>
      <c r="G157" t="s">
        <v>89</v>
      </c>
      <c r="H157" t="s">
        <v>96</v>
      </c>
      <c r="I157" s="57">
        <v>9458</v>
      </c>
      <c r="J157">
        <v>0.85</v>
      </c>
      <c r="K157" t="s">
        <v>111</v>
      </c>
    </row>
    <row r="158" spans="6:11" x14ac:dyDescent="0.2">
      <c r="F158">
        <v>2022</v>
      </c>
      <c r="G158" t="s">
        <v>80</v>
      </c>
      <c r="H158" t="s">
        <v>94</v>
      </c>
      <c r="I158" s="57">
        <v>22860</v>
      </c>
      <c r="J158">
        <v>0.48</v>
      </c>
      <c r="K158" t="s">
        <v>111</v>
      </c>
    </row>
    <row r="159" spans="6:11" x14ac:dyDescent="0.2">
      <c r="F159">
        <v>2022</v>
      </c>
      <c r="G159" t="s">
        <v>80</v>
      </c>
      <c r="H159" t="s">
        <v>103</v>
      </c>
      <c r="I159" s="57">
        <v>58953</v>
      </c>
      <c r="J159">
        <v>0.25</v>
      </c>
      <c r="K159" t="s">
        <v>111</v>
      </c>
    </row>
    <row r="160" spans="6:11" x14ac:dyDescent="0.2">
      <c r="F160">
        <v>2022</v>
      </c>
      <c r="G160" t="s">
        <v>80</v>
      </c>
      <c r="H160" t="s">
        <v>84</v>
      </c>
      <c r="I160" s="57">
        <v>7159</v>
      </c>
      <c r="J160">
        <v>0.99</v>
      </c>
      <c r="K160" t="s">
        <v>111</v>
      </c>
    </row>
    <row r="161" spans="6:11" x14ac:dyDescent="0.2">
      <c r="F161">
        <v>2022</v>
      </c>
      <c r="G161" t="s">
        <v>80</v>
      </c>
      <c r="H161" t="s">
        <v>81</v>
      </c>
      <c r="I161" s="57">
        <v>2493</v>
      </c>
      <c r="J161">
        <v>0.28000000000000003</v>
      </c>
      <c r="K161" t="s">
        <v>112</v>
      </c>
    </row>
    <row r="162" spans="6:11" x14ac:dyDescent="0.2">
      <c r="F162">
        <v>2022</v>
      </c>
      <c r="G162" t="s">
        <v>78</v>
      </c>
      <c r="H162" t="s">
        <v>86</v>
      </c>
      <c r="I162" s="57">
        <v>34461</v>
      </c>
      <c r="J162">
        <v>0.36</v>
      </c>
      <c r="K162" t="s">
        <v>112</v>
      </c>
    </row>
    <row r="163" spans="6:11" x14ac:dyDescent="0.2">
      <c r="F163">
        <v>2022</v>
      </c>
      <c r="G163" t="s">
        <v>87</v>
      </c>
      <c r="H163" t="s">
        <v>88</v>
      </c>
      <c r="I163" s="57">
        <v>46521</v>
      </c>
      <c r="J163">
        <v>0.4</v>
      </c>
      <c r="K163" t="s">
        <v>112</v>
      </c>
    </row>
    <row r="164" spans="6:11" x14ac:dyDescent="0.2">
      <c r="F164">
        <v>2022</v>
      </c>
      <c r="G164" t="s">
        <v>89</v>
      </c>
      <c r="H164" t="s">
        <v>90</v>
      </c>
      <c r="I164" s="57">
        <v>36329</v>
      </c>
      <c r="J164">
        <v>0.9</v>
      </c>
      <c r="K164" t="s">
        <v>112</v>
      </c>
    </row>
    <row r="165" spans="6:11" x14ac:dyDescent="0.2">
      <c r="F165">
        <v>2022</v>
      </c>
      <c r="G165" t="s">
        <v>89</v>
      </c>
      <c r="H165" t="s">
        <v>91</v>
      </c>
      <c r="I165" s="57">
        <v>29158</v>
      </c>
      <c r="J165">
        <v>0.9</v>
      </c>
      <c r="K165" t="s">
        <v>112</v>
      </c>
    </row>
    <row r="166" spans="6:11" x14ac:dyDescent="0.2">
      <c r="F166">
        <v>2022</v>
      </c>
      <c r="G166" t="s">
        <v>89</v>
      </c>
      <c r="H166" t="s">
        <v>92</v>
      </c>
      <c r="I166" s="57">
        <v>47740</v>
      </c>
      <c r="J166">
        <v>0.9</v>
      </c>
      <c r="K166" t="s">
        <v>112</v>
      </c>
    </row>
    <row r="167" spans="6:11" x14ac:dyDescent="0.2">
      <c r="F167">
        <v>2022</v>
      </c>
      <c r="G167" t="s">
        <v>78</v>
      </c>
      <c r="H167" t="s">
        <v>93</v>
      </c>
      <c r="I167" s="57">
        <v>20040</v>
      </c>
      <c r="J167">
        <v>0.23</v>
      </c>
      <c r="K167" t="s">
        <v>112</v>
      </c>
    </row>
    <row r="168" spans="6:11" x14ac:dyDescent="0.2">
      <c r="F168">
        <v>2022</v>
      </c>
      <c r="G168" t="s">
        <v>89</v>
      </c>
      <c r="H168" t="s">
        <v>100</v>
      </c>
      <c r="I168" s="57">
        <v>58476</v>
      </c>
      <c r="J168">
        <v>0.8</v>
      </c>
      <c r="K168" t="s">
        <v>112</v>
      </c>
    </row>
    <row r="169" spans="6:11" x14ac:dyDescent="0.2">
      <c r="F169">
        <v>2022</v>
      </c>
      <c r="G169" t="s">
        <v>89</v>
      </c>
      <c r="H169" t="s">
        <v>98</v>
      </c>
      <c r="I169" s="57">
        <v>61858</v>
      </c>
      <c r="J169">
        <v>0.9</v>
      </c>
      <c r="K169" t="s">
        <v>112</v>
      </c>
    </row>
    <row r="170" spans="6:11" x14ac:dyDescent="0.2">
      <c r="F170">
        <v>2022</v>
      </c>
      <c r="G170" t="s">
        <v>80</v>
      </c>
      <c r="H170" t="s">
        <v>82</v>
      </c>
      <c r="I170" s="57">
        <v>53557</v>
      </c>
      <c r="J170">
        <v>0.36</v>
      </c>
      <c r="K170" t="s">
        <v>112</v>
      </c>
    </row>
    <row r="171" spans="6:11" x14ac:dyDescent="0.2">
      <c r="F171">
        <v>2022</v>
      </c>
      <c r="G171" t="s">
        <v>87</v>
      </c>
      <c r="H171" t="s">
        <v>95</v>
      </c>
      <c r="I171" s="57">
        <v>6677</v>
      </c>
      <c r="J171">
        <v>0.46</v>
      </c>
      <c r="K171" t="s">
        <v>112</v>
      </c>
    </row>
    <row r="172" spans="6:11" x14ac:dyDescent="0.2">
      <c r="F172">
        <v>2022</v>
      </c>
      <c r="G172" t="s">
        <v>78</v>
      </c>
      <c r="H172" t="s">
        <v>101</v>
      </c>
      <c r="I172" s="57">
        <v>30294</v>
      </c>
      <c r="J172">
        <v>0.75</v>
      </c>
      <c r="K172" t="s">
        <v>112</v>
      </c>
    </row>
    <row r="173" spans="6:11" x14ac:dyDescent="0.2">
      <c r="F173">
        <v>2022</v>
      </c>
      <c r="G173" t="s">
        <v>87</v>
      </c>
      <c r="H173" t="s">
        <v>102</v>
      </c>
      <c r="I173" s="57">
        <v>321</v>
      </c>
      <c r="J173">
        <v>0.15</v>
      </c>
      <c r="K173" t="s">
        <v>112</v>
      </c>
    </row>
    <row r="174" spans="6:11" x14ac:dyDescent="0.2">
      <c r="F174">
        <v>2022</v>
      </c>
      <c r="G174" t="s">
        <v>80</v>
      </c>
      <c r="H174" t="s">
        <v>83</v>
      </c>
      <c r="I174" s="57">
        <v>21589</v>
      </c>
      <c r="J174">
        <v>0.66</v>
      </c>
      <c r="K174" t="s">
        <v>112</v>
      </c>
    </row>
    <row r="175" spans="6:11" x14ac:dyDescent="0.2">
      <c r="F175">
        <v>2022</v>
      </c>
      <c r="G175" t="s">
        <v>78</v>
      </c>
      <c r="H175" t="s">
        <v>79</v>
      </c>
      <c r="I175" s="57">
        <v>520</v>
      </c>
      <c r="J175">
        <v>0.7</v>
      </c>
      <c r="K175" t="s">
        <v>112</v>
      </c>
    </row>
    <row r="176" spans="6:11" x14ac:dyDescent="0.2">
      <c r="F176">
        <v>2022</v>
      </c>
      <c r="G176" t="s">
        <v>80</v>
      </c>
      <c r="H176" t="s">
        <v>99</v>
      </c>
      <c r="I176" s="57">
        <v>43466</v>
      </c>
      <c r="J176">
        <v>0.2</v>
      </c>
      <c r="K176" t="s">
        <v>112</v>
      </c>
    </row>
    <row r="177" spans="6:11" x14ac:dyDescent="0.2">
      <c r="F177">
        <v>2022</v>
      </c>
      <c r="G177" t="s">
        <v>78</v>
      </c>
      <c r="H177" t="s">
        <v>85</v>
      </c>
      <c r="I177" s="57">
        <v>4510</v>
      </c>
      <c r="J177">
        <v>0.38</v>
      </c>
      <c r="K177" t="s">
        <v>112</v>
      </c>
    </row>
    <row r="178" spans="6:11" x14ac:dyDescent="0.2">
      <c r="F178">
        <v>2022</v>
      </c>
      <c r="G178" t="s">
        <v>80</v>
      </c>
      <c r="H178" t="s">
        <v>105</v>
      </c>
      <c r="I178" s="57">
        <v>35249</v>
      </c>
      <c r="J178">
        <v>0.65</v>
      </c>
      <c r="K178" t="s">
        <v>112</v>
      </c>
    </row>
    <row r="179" spans="6:11" x14ac:dyDescent="0.2">
      <c r="F179">
        <v>2022</v>
      </c>
      <c r="G179" t="s">
        <v>78</v>
      </c>
      <c r="H179" t="s">
        <v>104</v>
      </c>
      <c r="I179" s="57">
        <v>13046</v>
      </c>
      <c r="J179">
        <v>0.17</v>
      </c>
      <c r="K179" t="s">
        <v>112</v>
      </c>
    </row>
    <row r="180" spans="6:11" x14ac:dyDescent="0.2">
      <c r="F180">
        <v>2022</v>
      </c>
      <c r="G180" t="s">
        <v>78</v>
      </c>
      <c r="H180" t="s">
        <v>106</v>
      </c>
      <c r="I180" s="57">
        <v>10585</v>
      </c>
      <c r="J180">
        <v>0.38</v>
      </c>
      <c r="K180" t="s">
        <v>112</v>
      </c>
    </row>
    <row r="181" spans="6:11" x14ac:dyDescent="0.2">
      <c r="F181">
        <v>2022</v>
      </c>
      <c r="G181" t="s">
        <v>87</v>
      </c>
      <c r="H181" t="s">
        <v>97</v>
      </c>
      <c r="I181" s="57">
        <v>565</v>
      </c>
      <c r="J181">
        <v>0.46</v>
      </c>
      <c r="K181" t="s">
        <v>112</v>
      </c>
    </row>
    <row r="182" spans="6:11" x14ac:dyDescent="0.2">
      <c r="F182">
        <v>2022</v>
      </c>
      <c r="G182" t="s">
        <v>89</v>
      </c>
      <c r="H182" t="s">
        <v>96</v>
      </c>
      <c r="I182" s="57">
        <v>24481</v>
      </c>
      <c r="J182">
        <v>0.85</v>
      </c>
      <c r="K182" t="s">
        <v>112</v>
      </c>
    </row>
    <row r="183" spans="6:11" x14ac:dyDescent="0.2">
      <c r="F183">
        <v>2022</v>
      </c>
      <c r="G183" t="s">
        <v>80</v>
      </c>
      <c r="H183" t="s">
        <v>94</v>
      </c>
      <c r="I183" s="57">
        <v>45378</v>
      </c>
      <c r="J183">
        <v>0.48</v>
      </c>
      <c r="K183" t="s">
        <v>112</v>
      </c>
    </row>
    <row r="184" spans="6:11" x14ac:dyDescent="0.2">
      <c r="F184">
        <v>2022</v>
      </c>
      <c r="G184" t="s">
        <v>80</v>
      </c>
      <c r="H184" t="s">
        <v>103</v>
      </c>
      <c r="I184" s="57">
        <v>1111</v>
      </c>
      <c r="J184">
        <v>0.25</v>
      </c>
      <c r="K184" t="s">
        <v>112</v>
      </c>
    </row>
    <row r="185" spans="6:11" x14ac:dyDescent="0.2">
      <c r="F185">
        <v>2022</v>
      </c>
      <c r="G185" t="s">
        <v>80</v>
      </c>
      <c r="H185" t="s">
        <v>84</v>
      </c>
      <c r="I185" s="57">
        <v>882</v>
      </c>
      <c r="J185">
        <v>0.99</v>
      </c>
      <c r="K185" t="s">
        <v>112</v>
      </c>
    </row>
    <row r="186" spans="6:11" x14ac:dyDescent="0.2">
      <c r="F186">
        <v>2022</v>
      </c>
      <c r="G186" t="s">
        <v>80</v>
      </c>
      <c r="H186" t="s">
        <v>81</v>
      </c>
      <c r="I186" s="57">
        <v>41140</v>
      </c>
      <c r="J186">
        <v>0.28000000000000003</v>
      </c>
      <c r="K186" t="s">
        <v>113</v>
      </c>
    </row>
    <row r="187" spans="6:11" x14ac:dyDescent="0.2">
      <c r="F187">
        <v>2022</v>
      </c>
      <c r="G187" t="s">
        <v>78</v>
      </c>
      <c r="H187" t="s">
        <v>86</v>
      </c>
      <c r="I187" s="57">
        <v>34885</v>
      </c>
      <c r="J187">
        <v>0.36</v>
      </c>
      <c r="K187" t="s">
        <v>113</v>
      </c>
    </row>
    <row r="188" spans="6:11" x14ac:dyDescent="0.2">
      <c r="F188">
        <v>2022</v>
      </c>
      <c r="G188" t="s">
        <v>87</v>
      </c>
      <c r="H188" t="s">
        <v>88</v>
      </c>
      <c r="I188" s="57">
        <v>50853</v>
      </c>
      <c r="J188">
        <v>0.4</v>
      </c>
      <c r="K188" t="s">
        <v>113</v>
      </c>
    </row>
    <row r="189" spans="6:11" x14ac:dyDescent="0.2">
      <c r="F189">
        <v>2022</v>
      </c>
      <c r="G189" t="s">
        <v>89</v>
      </c>
      <c r="H189" t="s">
        <v>90</v>
      </c>
      <c r="I189" s="57">
        <v>22527</v>
      </c>
      <c r="J189">
        <v>0.9</v>
      </c>
      <c r="K189" t="s">
        <v>113</v>
      </c>
    </row>
    <row r="190" spans="6:11" x14ac:dyDescent="0.2">
      <c r="F190">
        <v>2022</v>
      </c>
      <c r="G190" t="s">
        <v>89</v>
      </c>
      <c r="H190" t="s">
        <v>91</v>
      </c>
      <c r="I190" s="57">
        <v>41578</v>
      </c>
      <c r="J190">
        <v>0.9</v>
      </c>
      <c r="K190" t="s">
        <v>113</v>
      </c>
    </row>
    <row r="191" spans="6:11" x14ac:dyDescent="0.2">
      <c r="F191">
        <v>2022</v>
      </c>
      <c r="G191" t="s">
        <v>89</v>
      </c>
      <c r="H191" t="s">
        <v>92</v>
      </c>
      <c r="I191" s="57">
        <v>19615</v>
      </c>
      <c r="J191">
        <v>0.9</v>
      </c>
      <c r="K191" t="s">
        <v>113</v>
      </c>
    </row>
    <row r="192" spans="6:11" x14ac:dyDescent="0.2">
      <c r="F192">
        <v>2022</v>
      </c>
      <c r="G192" t="s">
        <v>78</v>
      </c>
      <c r="H192" t="s">
        <v>93</v>
      </c>
      <c r="I192" s="57">
        <v>52777</v>
      </c>
      <c r="J192">
        <v>0.23</v>
      </c>
      <c r="K192" t="s">
        <v>113</v>
      </c>
    </row>
    <row r="193" spans="6:11" x14ac:dyDescent="0.2">
      <c r="F193">
        <v>2022</v>
      </c>
      <c r="G193" t="s">
        <v>89</v>
      </c>
      <c r="H193" t="s">
        <v>100</v>
      </c>
      <c r="I193" s="57">
        <v>55202</v>
      </c>
      <c r="J193">
        <v>0.8</v>
      </c>
      <c r="K193" t="s">
        <v>113</v>
      </c>
    </row>
    <row r="194" spans="6:11" x14ac:dyDescent="0.2">
      <c r="F194">
        <v>2022</v>
      </c>
      <c r="G194" t="s">
        <v>89</v>
      </c>
      <c r="H194" t="s">
        <v>98</v>
      </c>
      <c r="I194" s="57">
        <v>61314</v>
      </c>
      <c r="J194">
        <v>0.9</v>
      </c>
      <c r="K194" t="s">
        <v>113</v>
      </c>
    </row>
    <row r="195" spans="6:11" x14ac:dyDescent="0.2">
      <c r="F195">
        <v>2022</v>
      </c>
      <c r="G195" t="s">
        <v>80</v>
      </c>
      <c r="H195" t="s">
        <v>82</v>
      </c>
      <c r="I195" s="57">
        <v>18052</v>
      </c>
      <c r="J195">
        <v>0.36</v>
      </c>
      <c r="K195" t="s">
        <v>113</v>
      </c>
    </row>
    <row r="196" spans="6:11" x14ac:dyDescent="0.2">
      <c r="F196">
        <v>2022</v>
      </c>
      <c r="G196" t="s">
        <v>87</v>
      </c>
      <c r="H196" t="s">
        <v>95</v>
      </c>
      <c r="I196" s="57">
        <v>329</v>
      </c>
      <c r="J196">
        <v>0.46</v>
      </c>
      <c r="K196" t="s">
        <v>113</v>
      </c>
    </row>
    <row r="197" spans="6:11" x14ac:dyDescent="0.2">
      <c r="F197">
        <v>2022</v>
      </c>
      <c r="G197" t="s">
        <v>78</v>
      </c>
      <c r="H197" t="s">
        <v>101</v>
      </c>
      <c r="I197" s="57">
        <v>13986</v>
      </c>
      <c r="J197">
        <v>0.75</v>
      </c>
      <c r="K197" t="s">
        <v>113</v>
      </c>
    </row>
    <row r="198" spans="6:11" x14ac:dyDescent="0.2">
      <c r="F198">
        <v>2022</v>
      </c>
      <c r="G198" t="s">
        <v>87</v>
      </c>
      <c r="H198" t="s">
        <v>102</v>
      </c>
      <c r="I198" s="57">
        <v>23943</v>
      </c>
      <c r="J198">
        <v>0.15</v>
      </c>
      <c r="K198" t="s">
        <v>113</v>
      </c>
    </row>
    <row r="199" spans="6:11" x14ac:dyDescent="0.2">
      <c r="F199">
        <v>2022</v>
      </c>
      <c r="G199" t="s">
        <v>80</v>
      </c>
      <c r="H199" t="s">
        <v>83</v>
      </c>
      <c r="I199" s="57">
        <v>16805</v>
      </c>
      <c r="J199">
        <v>0.66</v>
      </c>
      <c r="K199" t="s">
        <v>113</v>
      </c>
    </row>
    <row r="200" spans="6:11" x14ac:dyDescent="0.2">
      <c r="F200">
        <v>2022</v>
      </c>
      <c r="G200" t="s">
        <v>78</v>
      </c>
      <c r="H200" t="s">
        <v>79</v>
      </c>
      <c r="I200" s="57">
        <v>8637</v>
      </c>
      <c r="J200">
        <v>0.7</v>
      </c>
      <c r="K200" t="s">
        <v>113</v>
      </c>
    </row>
    <row r="201" spans="6:11" x14ac:dyDescent="0.2">
      <c r="F201">
        <v>2022</v>
      </c>
      <c r="G201" t="s">
        <v>80</v>
      </c>
      <c r="H201" t="s">
        <v>99</v>
      </c>
      <c r="I201" s="57">
        <v>6696</v>
      </c>
      <c r="J201">
        <v>0.2</v>
      </c>
      <c r="K201" t="s">
        <v>113</v>
      </c>
    </row>
    <row r="202" spans="6:11" x14ac:dyDescent="0.2">
      <c r="F202">
        <v>2022</v>
      </c>
      <c r="G202" t="s">
        <v>78</v>
      </c>
      <c r="H202" t="s">
        <v>85</v>
      </c>
      <c r="I202" s="57">
        <v>58908</v>
      </c>
      <c r="J202">
        <v>0.38</v>
      </c>
      <c r="K202" t="s">
        <v>113</v>
      </c>
    </row>
    <row r="203" spans="6:11" x14ac:dyDescent="0.2">
      <c r="F203">
        <v>2022</v>
      </c>
      <c r="G203" t="s">
        <v>80</v>
      </c>
      <c r="H203" t="s">
        <v>105</v>
      </c>
      <c r="I203" s="57">
        <v>16567</v>
      </c>
      <c r="J203">
        <v>0.65</v>
      </c>
      <c r="K203" t="s">
        <v>113</v>
      </c>
    </row>
    <row r="204" spans="6:11" x14ac:dyDescent="0.2">
      <c r="F204">
        <v>2022</v>
      </c>
      <c r="G204" t="s">
        <v>78</v>
      </c>
      <c r="H204" t="s">
        <v>104</v>
      </c>
      <c r="I204" s="57">
        <v>33176</v>
      </c>
      <c r="J204">
        <v>0.17</v>
      </c>
      <c r="K204" t="s">
        <v>113</v>
      </c>
    </row>
    <row r="205" spans="6:11" x14ac:dyDescent="0.2">
      <c r="F205">
        <v>2022</v>
      </c>
      <c r="G205" t="s">
        <v>78</v>
      </c>
      <c r="H205" t="s">
        <v>106</v>
      </c>
      <c r="I205" s="57">
        <v>37629</v>
      </c>
      <c r="J205">
        <v>0.38</v>
      </c>
      <c r="K205" t="s">
        <v>113</v>
      </c>
    </row>
    <row r="206" spans="6:11" x14ac:dyDescent="0.2">
      <c r="F206">
        <v>2022</v>
      </c>
      <c r="G206" t="s">
        <v>87</v>
      </c>
      <c r="H206" t="s">
        <v>97</v>
      </c>
      <c r="I206" s="57">
        <v>18549</v>
      </c>
      <c r="J206">
        <v>0.46</v>
      </c>
      <c r="K206" t="s">
        <v>113</v>
      </c>
    </row>
    <row r="207" spans="6:11" x14ac:dyDescent="0.2">
      <c r="F207">
        <v>2022</v>
      </c>
      <c r="G207" t="s">
        <v>89</v>
      </c>
      <c r="H207" t="s">
        <v>96</v>
      </c>
      <c r="I207" s="57">
        <v>58334</v>
      </c>
      <c r="J207">
        <v>0.85</v>
      </c>
      <c r="K207" t="s">
        <v>113</v>
      </c>
    </row>
    <row r="208" spans="6:11" x14ac:dyDescent="0.2">
      <c r="F208">
        <v>2022</v>
      </c>
      <c r="G208" t="s">
        <v>80</v>
      </c>
      <c r="H208" t="s">
        <v>94</v>
      </c>
      <c r="I208" s="57">
        <v>38214</v>
      </c>
      <c r="J208">
        <v>0.48</v>
      </c>
      <c r="K208" t="s">
        <v>113</v>
      </c>
    </row>
    <row r="209" spans="6:11" x14ac:dyDescent="0.2">
      <c r="F209">
        <v>2022</v>
      </c>
      <c r="G209" t="s">
        <v>80</v>
      </c>
      <c r="H209" t="s">
        <v>103</v>
      </c>
      <c r="I209" s="57">
        <v>18955</v>
      </c>
      <c r="J209">
        <v>0.25</v>
      </c>
      <c r="K209" t="s">
        <v>113</v>
      </c>
    </row>
    <row r="210" spans="6:11" x14ac:dyDescent="0.2">
      <c r="F210">
        <v>2022</v>
      </c>
      <c r="G210" t="s">
        <v>80</v>
      </c>
      <c r="H210" t="s">
        <v>84</v>
      </c>
      <c r="I210" s="57">
        <v>14250</v>
      </c>
      <c r="J210">
        <v>0.99</v>
      </c>
      <c r="K210" t="s">
        <v>113</v>
      </c>
    </row>
    <row r="211" spans="6:11" x14ac:dyDescent="0.2">
      <c r="F211">
        <v>2023</v>
      </c>
      <c r="G211" t="s">
        <v>78</v>
      </c>
      <c r="H211" t="s">
        <v>79</v>
      </c>
      <c r="I211" s="57">
        <v>14530</v>
      </c>
      <c r="J211">
        <v>0.75</v>
      </c>
      <c r="K211" t="s">
        <v>110</v>
      </c>
    </row>
    <row r="212" spans="6:11" x14ac:dyDescent="0.2">
      <c r="F212">
        <v>2023</v>
      </c>
      <c r="G212" t="s">
        <v>80</v>
      </c>
      <c r="H212" t="s">
        <v>82</v>
      </c>
      <c r="I212" s="57">
        <v>31344</v>
      </c>
      <c r="J212">
        <v>0.22</v>
      </c>
      <c r="K212" t="s">
        <v>110</v>
      </c>
    </row>
    <row r="213" spans="6:11" x14ac:dyDescent="0.2">
      <c r="F213">
        <v>2023</v>
      </c>
      <c r="G213" t="s">
        <v>80</v>
      </c>
      <c r="H213" t="s">
        <v>84</v>
      </c>
      <c r="I213" s="57">
        <v>40010</v>
      </c>
      <c r="J213">
        <v>1</v>
      </c>
      <c r="K213" t="s">
        <v>110</v>
      </c>
    </row>
    <row r="214" spans="6:11" x14ac:dyDescent="0.2">
      <c r="F214">
        <v>2023</v>
      </c>
      <c r="G214" t="s">
        <v>78</v>
      </c>
      <c r="H214" t="s">
        <v>86</v>
      </c>
      <c r="I214" s="57">
        <v>48125</v>
      </c>
      <c r="J214">
        <v>0.38</v>
      </c>
      <c r="K214" t="s">
        <v>110</v>
      </c>
    </row>
    <row r="215" spans="6:11" x14ac:dyDescent="0.2">
      <c r="F215">
        <v>2023</v>
      </c>
      <c r="G215" t="s">
        <v>78</v>
      </c>
      <c r="H215" t="s">
        <v>93</v>
      </c>
      <c r="I215" s="57">
        <v>35789</v>
      </c>
      <c r="J215">
        <v>0.27</v>
      </c>
      <c r="K215" t="s">
        <v>110</v>
      </c>
    </row>
    <row r="216" spans="6:11" x14ac:dyDescent="0.2">
      <c r="F216">
        <v>2023</v>
      </c>
      <c r="G216" t="s">
        <v>80</v>
      </c>
      <c r="H216" t="s">
        <v>94</v>
      </c>
      <c r="I216" s="57">
        <v>62310</v>
      </c>
      <c r="J216">
        <v>0.4</v>
      </c>
      <c r="K216" t="s">
        <v>110</v>
      </c>
    </row>
    <row r="217" spans="6:11" x14ac:dyDescent="0.2">
      <c r="F217">
        <v>2023</v>
      </c>
      <c r="G217" t="s">
        <v>89</v>
      </c>
      <c r="H217" t="s">
        <v>96</v>
      </c>
      <c r="I217" s="57">
        <v>58595</v>
      </c>
      <c r="J217">
        <v>0.9</v>
      </c>
      <c r="K217" t="s">
        <v>110</v>
      </c>
    </row>
    <row r="218" spans="6:11" x14ac:dyDescent="0.2">
      <c r="F218">
        <v>2023</v>
      </c>
      <c r="G218" t="s">
        <v>87</v>
      </c>
      <c r="H218" t="s">
        <v>97</v>
      </c>
      <c r="I218" s="57">
        <v>59196</v>
      </c>
      <c r="J218">
        <v>0.6</v>
      </c>
      <c r="K218" t="s">
        <v>110</v>
      </c>
    </row>
    <row r="219" spans="6:11" x14ac:dyDescent="0.2">
      <c r="F219">
        <v>2023</v>
      </c>
      <c r="G219" t="s">
        <v>87</v>
      </c>
      <c r="H219" t="s">
        <v>88</v>
      </c>
      <c r="I219" s="57">
        <v>38562</v>
      </c>
      <c r="J219">
        <v>0.46</v>
      </c>
      <c r="K219" t="s">
        <v>110</v>
      </c>
    </row>
    <row r="220" spans="6:11" x14ac:dyDescent="0.2">
      <c r="F220">
        <v>2023</v>
      </c>
      <c r="G220" t="s">
        <v>89</v>
      </c>
      <c r="H220" t="s">
        <v>98</v>
      </c>
      <c r="I220" s="57">
        <v>24171</v>
      </c>
      <c r="J220">
        <v>0.92</v>
      </c>
      <c r="K220" t="s">
        <v>110</v>
      </c>
    </row>
    <row r="221" spans="6:11" x14ac:dyDescent="0.2">
      <c r="F221">
        <v>2023</v>
      </c>
      <c r="G221" t="s">
        <v>80</v>
      </c>
      <c r="H221" t="s">
        <v>99</v>
      </c>
      <c r="I221" s="57">
        <v>32277</v>
      </c>
      <c r="J221">
        <v>0.15</v>
      </c>
      <c r="K221" t="s">
        <v>110</v>
      </c>
    </row>
    <row r="222" spans="6:11" x14ac:dyDescent="0.2">
      <c r="F222">
        <v>2023</v>
      </c>
      <c r="G222" t="s">
        <v>89</v>
      </c>
      <c r="H222" t="s">
        <v>100</v>
      </c>
      <c r="I222" s="57">
        <v>54065</v>
      </c>
      <c r="J222">
        <v>0.95</v>
      </c>
      <c r="K222" t="s">
        <v>110</v>
      </c>
    </row>
    <row r="223" spans="6:11" x14ac:dyDescent="0.2">
      <c r="F223">
        <v>2023</v>
      </c>
      <c r="G223" t="s">
        <v>89</v>
      </c>
      <c r="H223" t="s">
        <v>90</v>
      </c>
      <c r="I223" s="57">
        <v>53293</v>
      </c>
      <c r="J223">
        <v>0.95</v>
      </c>
      <c r="K223" t="s">
        <v>110</v>
      </c>
    </row>
    <row r="224" spans="6:11" x14ac:dyDescent="0.2">
      <c r="F224">
        <v>2023</v>
      </c>
      <c r="G224" t="s">
        <v>87</v>
      </c>
      <c r="H224" t="s">
        <v>95</v>
      </c>
      <c r="I224" s="57">
        <v>621</v>
      </c>
      <c r="J224">
        <v>0.65</v>
      </c>
      <c r="K224" t="s">
        <v>110</v>
      </c>
    </row>
    <row r="225" spans="6:11" x14ac:dyDescent="0.2">
      <c r="F225">
        <v>2023</v>
      </c>
      <c r="G225" t="s">
        <v>89</v>
      </c>
      <c r="H225" t="s">
        <v>91</v>
      </c>
      <c r="I225" s="57">
        <v>51779</v>
      </c>
      <c r="J225">
        <v>0.9</v>
      </c>
      <c r="K225" t="s">
        <v>110</v>
      </c>
    </row>
    <row r="226" spans="6:11" x14ac:dyDescent="0.2">
      <c r="F226">
        <v>2023</v>
      </c>
      <c r="G226" t="s">
        <v>89</v>
      </c>
      <c r="H226" t="s">
        <v>92</v>
      </c>
      <c r="I226" s="57">
        <v>1660</v>
      </c>
      <c r="J226">
        <v>1</v>
      </c>
      <c r="K226" t="s">
        <v>110</v>
      </c>
    </row>
    <row r="227" spans="6:11" x14ac:dyDescent="0.2">
      <c r="F227">
        <v>2023</v>
      </c>
      <c r="G227" t="s">
        <v>80</v>
      </c>
      <c r="H227" t="s">
        <v>81</v>
      </c>
      <c r="I227" s="57">
        <v>50379</v>
      </c>
      <c r="J227">
        <v>0.48</v>
      </c>
      <c r="K227" t="s">
        <v>110</v>
      </c>
    </row>
    <row r="228" spans="6:11" x14ac:dyDescent="0.2">
      <c r="F228">
        <v>2023</v>
      </c>
      <c r="G228" t="s">
        <v>78</v>
      </c>
      <c r="H228" t="s">
        <v>101</v>
      </c>
      <c r="I228" s="57">
        <v>7269</v>
      </c>
      <c r="J228">
        <v>0.96</v>
      </c>
      <c r="K228" t="s">
        <v>110</v>
      </c>
    </row>
    <row r="229" spans="6:11" x14ac:dyDescent="0.2">
      <c r="F229">
        <v>2023</v>
      </c>
      <c r="G229" t="s">
        <v>78</v>
      </c>
      <c r="H229" t="s">
        <v>85</v>
      </c>
      <c r="I229" s="57">
        <v>2804</v>
      </c>
      <c r="J229">
        <v>0.35</v>
      </c>
      <c r="K229" t="s">
        <v>110</v>
      </c>
    </row>
    <row r="230" spans="6:11" x14ac:dyDescent="0.2">
      <c r="F230">
        <v>2023</v>
      </c>
      <c r="G230" t="s">
        <v>78</v>
      </c>
      <c r="H230" t="s">
        <v>104</v>
      </c>
      <c r="I230" s="57">
        <v>6149</v>
      </c>
      <c r="J230">
        <v>0.38</v>
      </c>
      <c r="K230" t="s">
        <v>110</v>
      </c>
    </row>
    <row r="231" spans="6:11" x14ac:dyDescent="0.2">
      <c r="F231">
        <v>2023</v>
      </c>
      <c r="G231" t="s">
        <v>80</v>
      </c>
      <c r="H231" t="s">
        <v>105</v>
      </c>
      <c r="I231" s="57">
        <v>578</v>
      </c>
      <c r="J231">
        <v>0.88</v>
      </c>
      <c r="K231" t="s">
        <v>110</v>
      </c>
    </row>
    <row r="232" spans="6:11" x14ac:dyDescent="0.2">
      <c r="F232">
        <v>2023</v>
      </c>
      <c r="G232" t="s">
        <v>80</v>
      </c>
      <c r="H232" t="s">
        <v>103</v>
      </c>
      <c r="I232" s="57">
        <v>9029</v>
      </c>
      <c r="J232">
        <v>0.35</v>
      </c>
      <c r="K232" t="s">
        <v>110</v>
      </c>
    </row>
    <row r="233" spans="6:11" x14ac:dyDescent="0.2">
      <c r="F233">
        <v>2023</v>
      </c>
      <c r="G233" t="s">
        <v>80</v>
      </c>
      <c r="H233" t="s">
        <v>83</v>
      </c>
      <c r="I233" s="57">
        <v>62900</v>
      </c>
      <c r="J233">
        <v>1</v>
      </c>
      <c r="K233" t="s">
        <v>110</v>
      </c>
    </row>
    <row r="234" spans="6:11" x14ac:dyDescent="0.2">
      <c r="F234">
        <v>2023</v>
      </c>
      <c r="G234" t="s">
        <v>78</v>
      </c>
      <c r="H234" t="s">
        <v>106</v>
      </c>
      <c r="I234" s="57">
        <v>53491</v>
      </c>
      <c r="J234">
        <v>0.42</v>
      </c>
      <c r="K234" t="s">
        <v>110</v>
      </c>
    </row>
    <row r="235" spans="6:11" x14ac:dyDescent="0.2">
      <c r="F235">
        <v>2023</v>
      </c>
      <c r="G235" t="s">
        <v>87</v>
      </c>
      <c r="H235" t="s">
        <v>102</v>
      </c>
      <c r="I235" s="57">
        <v>39084</v>
      </c>
      <c r="J235">
        <v>0.22</v>
      </c>
      <c r="K235" t="s">
        <v>110</v>
      </c>
    </row>
    <row r="236" spans="6:11" x14ac:dyDescent="0.2">
      <c r="F236">
        <v>2023</v>
      </c>
      <c r="G236" t="s">
        <v>78</v>
      </c>
      <c r="H236" t="s">
        <v>79</v>
      </c>
      <c r="I236" s="57">
        <v>32766</v>
      </c>
      <c r="J236">
        <v>0.75</v>
      </c>
      <c r="K236" t="s">
        <v>111</v>
      </c>
    </row>
    <row r="237" spans="6:11" x14ac:dyDescent="0.2">
      <c r="F237">
        <v>2023</v>
      </c>
      <c r="G237" t="s">
        <v>80</v>
      </c>
      <c r="H237" t="s">
        <v>82</v>
      </c>
      <c r="I237" s="57">
        <v>5671</v>
      </c>
      <c r="J237">
        <v>0.22</v>
      </c>
      <c r="K237" t="s">
        <v>111</v>
      </c>
    </row>
    <row r="238" spans="6:11" x14ac:dyDescent="0.2">
      <c r="F238">
        <v>2023</v>
      </c>
      <c r="G238" t="s">
        <v>80</v>
      </c>
      <c r="H238" t="s">
        <v>84</v>
      </c>
      <c r="I238" s="57">
        <v>54451</v>
      </c>
      <c r="J238">
        <v>1</v>
      </c>
      <c r="K238" t="s">
        <v>111</v>
      </c>
    </row>
    <row r="239" spans="6:11" x14ac:dyDescent="0.2">
      <c r="F239">
        <v>2023</v>
      </c>
      <c r="G239" t="s">
        <v>78</v>
      </c>
      <c r="H239" t="s">
        <v>86</v>
      </c>
      <c r="I239" s="57">
        <v>57864</v>
      </c>
      <c r="J239">
        <v>0.38</v>
      </c>
      <c r="K239" t="s">
        <v>111</v>
      </c>
    </row>
    <row r="240" spans="6:11" x14ac:dyDescent="0.2">
      <c r="F240">
        <v>2023</v>
      </c>
      <c r="G240" t="s">
        <v>78</v>
      </c>
      <c r="H240" t="s">
        <v>93</v>
      </c>
      <c r="I240" s="57">
        <v>47100</v>
      </c>
      <c r="J240">
        <v>0.27</v>
      </c>
      <c r="K240" t="s">
        <v>111</v>
      </c>
    </row>
    <row r="241" spans="6:11" x14ac:dyDescent="0.2">
      <c r="F241">
        <v>2023</v>
      </c>
      <c r="G241" t="s">
        <v>80</v>
      </c>
      <c r="H241" t="s">
        <v>94</v>
      </c>
      <c r="I241" s="57">
        <v>28683</v>
      </c>
      <c r="J241">
        <v>0.4</v>
      </c>
      <c r="K241" t="s">
        <v>111</v>
      </c>
    </row>
    <row r="242" spans="6:11" x14ac:dyDescent="0.2">
      <c r="F242">
        <v>2023</v>
      </c>
      <c r="G242" t="s">
        <v>89</v>
      </c>
      <c r="H242" t="s">
        <v>96</v>
      </c>
      <c r="I242" s="57">
        <v>40806</v>
      </c>
      <c r="J242">
        <v>0.9</v>
      </c>
      <c r="K242" t="s">
        <v>111</v>
      </c>
    </row>
    <row r="243" spans="6:11" x14ac:dyDescent="0.2">
      <c r="F243">
        <v>2023</v>
      </c>
      <c r="G243" t="s">
        <v>87</v>
      </c>
      <c r="H243" t="s">
        <v>97</v>
      </c>
      <c r="I243" s="57">
        <v>19324</v>
      </c>
      <c r="J243">
        <v>0.6</v>
      </c>
      <c r="K243" t="s">
        <v>111</v>
      </c>
    </row>
    <row r="244" spans="6:11" x14ac:dyDescent="0.2">
      <c r="F244">
        <v>2023</v>
      </c>
      <c r="G244" t="s">
        <v>87</v>
      </c>
      <c r="H244" t="s">
        <v>88</v>
      </c>
      <c r="I244" s="57">
        <v>16901</v>
      </c>
      <c r="J244">
        <v>0.46</v>
      </c>
      <c r="K244" t="s">
        <v>111</v>
      </c>
    </row>
    <row r="245" spans="6:11" x14ac:dyDescent="0.2">
      <c r="F245">
        <v>2023</v>
      </c>
      <c r="G245" t="s">
        <v>89</v>
      </c>
      <c r="H245" t="s">
        <v>98</v>
      </c>
      <c r="I245" s="57">
        <v>19518</v>
      </c>
      <c r="J245">
        <v>0.92</v>
      </c>
      <c r="K245" t="s">
        <v>111</v>
      </c>
    </row>
    <row r="246" spans="6:11" x14ac:dyDescent="0.2">
      <c r="F246">
        <v>2023</v>
      </c>
      <c r="G246" t="s">
        <v>80</v>
      </c>
      <c r="H246" t="s">
        <v>99</v>
      </c>
      <c r="I246" s="57">
        <v>18497</v>
      </c>
      <c r="J246">
        <v>0.15</v>
      </c>
      <c r="K246" t="s">
        <v>111</v>
      </c>
    </row>
    <row r="247" spans="6:11" x14ac:dyDescent="0.2">
      <c r="F247">
        <v>2023</v>
      </c>
      <c r="G247" t="s">
        <v>89</v>
      </c>
      <c r="H247" t="s">
        <v>100</v>
      </c>
      <c r="I247" s="57">
        <v>41231</v>
      </c>
      <c r="J247">
        <v>0.95</v>
      </c>
      <c r="K247" t="s">
        <v>111</v>
      </c>
    </row>
    <row r="248" spans="6:11" x14ac:dyDescent="0.2">
      <c r="F248">
        <v>2023</v>
      </c>
      <c r="G248" t="s">
        <v>89</v>
      </c>
      <c r="H248" t="s">
        <v>90</v>
      </c>
      <c r="I248" s="57">
        <v>24213</v>
      </c>
      <c r="J248">
        <v>0.95</v>
      </c>
      <c r="K248" t="s">
        <v>111</v>
      </c>
    </row>
    <row r="249" spans="6:11" x14ac:dyDescent="0.2">
      <c r="F249">
        <v>2023</v>
      </c>
      <c r="G249" t="s">
        <v>87</v>
      </c>
      <c r="H249" t="s">
        <v>95</v>
      </c>
      <c r="I249" s="57">
        <v>21852</v>
      </c>
      <c r="J249">
        <v>0.65</v>
      </c>
      <c r="K249" t="s">
        <v>111</v>
      </c>
    </row>
    <row r="250" spans="6:11" x14ac:dyDescent="0.2">
      <c r="F250">
        <v>2023</v>
      </c>
      <c r="G250" t="s">
        <v>89</v>
      </c>
      <c r="H250" t="s">
        <v>91</v>
      </c>
      <c r="I250" s="57">
        <v>49375</v>
      </c>
      <c r="J250">
        <v>0.9</v>
      </c>
      <c r="K250" t="s">
        <v>111</v>
      </c>
    </row>
    <row r="251" spans="6:11" x14ac:dyDescent="0.2">
      <c r="F251">
        <v>2023</v>
      </c>
      <c r="G251" t="s">
        <v>89</v>
      </c>
      <c r="H251" t="s">
        <v>92</v>
      </c>
      <c r="I251" s="57">
        <v>9332</v>
      </c>
      <c r="J251">
        <v>1</v>
      </c>
      <c r="K251" t="s">
        <v>111</v>
      </c>
    </row>
    <row r="252" spans="6:11" x14ac:dyDescent="0.2">
      <c r="F252">
        <v>2023</v>
      </c>
      <c r="G252" t="s">
        <v>80</v>
      </c>
      <c r="H252" t="s">
        <v>81</v>
      </c>
      <c r="I252" s="57">
        <v>50623</v>
      </c>
      <c r="J252">
        <v>0.48</v>
      </c>
      <c r="K252" t="s">
        <v>111</v>
      </c>
    </row>
    <row r="253" spans="6:11" x14ac:dyDescent="0.2">
      <c r="F253">
        <v>2023</v>
      </c>
      <c r="G253" t="s">
        <v>78</v>
      </c>
      <c r="H253" t="s">
        <v>101</v>
      </c>
      <c r="I253" s="57">
        <v>58771</v>
      </c>
      <c r="J253">
        <v>0.96</v>
      </c>
      <c r="K253" t="s">
        <v>111</v>
      </c>
    </row>
    <row r="254" spans="6:11" x14ac:dyDescent="0.2">
      <c r="F254">
        <v>2023</v>
      </c>
      <c r="G254" t="s">
        <v>78</v>
      </c>
      <c r="H254" t="s">
        <v>85</v>
      </c>
      <c r="I254" s="57">
        <v>45735</v>
      </c>
      <c r="J254">
        <v>0.35</v>
      </c>
      <c r="K254" t="s">
        <v>111</v>
      </c>
    </row>
    <row r="255" spans="6:11" x14ac:dyDescent="0.2">
      <c r="F255">
        <v>2023</v>
      </c>
      <c r="G255" t="s">
        <v>78</v>
      </c>
      <c r="H255" t="s">
        <v>104</v>
      </c>
      <c r="I255" s="57">
        <v>35934</v>
      </c>
      <c r="J255">
        <v>0.38</v>
      </c>
      <c r="K255" t="s">
        <v>111</v>
      </c>
    </row>
    <row r="256" spans="6:11" x14ac:dyDescent="0.2">
      <c r="F256">
        <v>2023</v>
      </c>
      <c r="G256" t="s">
        <v>80</v>
      </c>
      <c r="H256" t="s">
        <v>105</v>
      </c>
      <c r="I256" s="57">
        <v>27798</v>
      </c>
      <c r="J256">
        <v>0.88</v>
      </c>
      <c r="K256" t="s">
        <v>111</v>
      </c>
    </row>
    <row r="257" spans="6:11" x14ac:dyDescent="0.2">
      <c r="F257">
        <v>2023</v>
      </c>
      <c r="G257" t="s">
        <v>80</v>
      </c>
      <c r="H257" t="s">
        <v>103</v>
      </c>
      <c r="I257" s="57">
        <v>19339</v>
      </c>
      <c r="J257">
        <v>0.35</v>
      </c>
      <c r="K257" t="s">
        <v>111</v>
      </c>
    </row>
    <row r="258" spans="6:11" x14ac:dyDescent="0.2">
      <c r="F258">
        <v>2023</v>
      </c>
      <c r="G258" t="s">
        <v>80</v>
      </c>
      <c r="H258" t="s">
        <v>83</v>
      </c>
      <c r="I258" s="57">
        <v>60941</v>
      </c>
      <c r="J258">
        <v>1</v>
      </c>
      <c r="K258" t="s">
        <v>111</v>
      </c>
    </row>
    <row r="259" spans="6:11" x14ac:dyDescent="0.2">
      <c r="F259">
        <v>2023</v>
      </c>
      <c r="G259" t="s">
        <v>78</v>
      </c>
      <c r="H259" t="s">
        <v>106</v>
      </c>
      <c r="I259" s="57">
        <v>43016</v>
      </c>
      <c r="J259">
        <v>0.42</v>
      </c>
      <c r="K259" t="s">
        <v>111</v>
      </c>
    </row>
    <row r="260" spans="6:11" x14ac:dyDescent="0.2">
      <c r="F260">
        <v>2023</v>
      </c>
      <c r="G260" t="s">
        <v>87</v>
      </c>
      <c r="H260" t="s">
        <v>102</v>
      </c>
      <c r="I260" s="57">
        <v>21653</v>
      </c>
      <c r="J260">
        <v>0.22</v>
      </c>
      <c r="K260" t="s">
        <v>111</v>
      </c>
    </row>
    <row r="261" spans="6:11" x14ac:dyDescent="0.2">
      <c r="F261">
        <v>2023</v>
      </c>
      <c r="G261" t="s">
        <v>78</v>
      </c>
      <c r="H261" t="s">
        <v>79</v>
      </c>
      <c r="I261" s="57">
        <v>59227</v>
      </c>
      <c r="J261">
        <v>0.75</v>
      </c>
      <c r="K261" t="s">
        <v>112</v>
      </c>
    </row>
    <row r="262" spans="6:11" x14ac:dyDescent="0.2">
      <c r="F262">
        <v>2023</v>
      </c>
      <c r="G262" t="s">
        <v>80</v>
      </c>
      <c r="H262" t="s">
        <v>82</v>
      </c>
      <c r="I262" s="57">
        <v>10693</v>
      </c>
      <c r="J262">
        <v>0.22</v>
      </c>
      <c r="K262" t="s">
        <v>112</v>
      </c>
    </row>
    <row r="263" spans="6:11" x14ac:dyDescent="0.2">
      <c r="F263">
        <v>2023</v>
      </c>
      <c r="G263" t="s">
        <v>80</v>
      </c>
      <c r="H263" t="s">
        <v>84</v>
      </c>
      <c r="I263" s="57">
        <v>15999</v>
      </c>
      <c r="J263">
        <v>1</v>
      </c>
      <c r="K263" t="s">
        <v>112</v>
      </c>
    </row>
    <row r="264" spans="6:11" x14ac:dyDescent="0.2">
      <c r="F264">
        <v>2023</v>
      </c>
      <c r="G264" t="s">
        <v>78</v>
      </c>
      <c r="H264" t="s">
        <v>86</v>
      </c>
      <c r="I264" s="57">
        <v>7188</v>
      </c>
      <c r="J264">
        <v>0.38</v>
      </c>
      <c r="K264" t="s">
        <v>112</v>
      </c>
    </row>
    <row r="265" spans="6:11" x14ac:dyDescent="0.2">
      <c r="F265">
        <v>2023</v>
      </c>
      <c r="G265" t="s">
        <v>78</v>
      </c>
      <c r="H265" t="s">
        <v>93</v>
      </c>
      <c r="I265" s="57">
        <v>52140</v>
      </c>
      <c r="J265">
        <v>0.27</v>
      </c>
      <c r="K265" t="s">
        <v>112</v>
      </c>
    </row>
    <row r="266" spans="6:11" x14ac:dyDescent="0.2">
      <c r="F266">
        <v>2023</v>
      </c>
      <c r="G266" t="s">
        <v>80</v>
      </c>
      <c r="H266" t="s">
        <v>94</v>
      </c>
      <c r="I266" s="57">
        <v>45058</v>
      </c>
      <c r="J266">
        <v>0.4</v>
      </c>
      <c r="K266" t="s">
        <v>112</v>
      </c>
    </row>
    <row r="267" spans="6:11" x14ac:dyDescent="0.2">
      <c r="F267">
        <v>2023</v>
      </c>
      <c r="G267" t="s">
        <v>89</v>
      </c>
      <c r="H267" t="s">
        <v>96</v>
      </c>
      <c r="I267" s="57">
        <v>60191</v>
      </c>
      <c r="J267">
        <v>0.9</v>
      </c>
      <c r="K267" t="s">
        <v>112</v>
      </c>
    </row>
    <row r="268" spans="6:11" x14ac:dyDescent="0.2">
      <c r="F268">
        <v>2023</v>
      </c>
      <c r="G268" t="s">
        <v>87</v>
      </c>
      <c r="H268" t="s">
        <v>97</v>
      </c>
      <c r="I268" s="57">
        <v>9634</v>
      </c>
      <c r="J268">
        <v>0.6</v>
      </c>
      <c r="K268" t="s">
        <v>112</v>
      </c>
    </row>
    <row r="269" spans="6:11" x14ac:dyDescent="0.2">
      <c r="F269">
        <v>2023</v>
      </c>
      <c r="G269" t="s">
        <v>87</v>
      </c>
      <c r="H269" t="s">
        <v>88</v>
      </c>
      <c r="I269" s="57">
        <v>35337</v>
      </c>
      <c r="J269">
        <v>0.46</v>
      </c>
      <c r="K269" t="s">
        <v>112</v>
      </c>
    </row>
    <row r="270" spans="6:11" x14ac:dyDescent="0.2">
      <c r="F270">
        <v>2023</v>
      </c>
      <c r="G270" t="s">
        <v>89</v>
      </c>
      <c r="H270" t="s">
        <v>98</v>
      </c>
      <c r="I270" s="57">
        <v>57705</v>
      </c>
      <c r="J270">
        <v>0.92</v>
      </c>
      <c r="K270" t="s">
        <v>112</v>
      </c>
    </row>
    <row r="271" spans="6:11" x14ac:dyDescent="0.2">
      <c r="F271">
        <v>2023</v>
      </c>
      <c r="G271" t="s">
        <v>80</v>
      </c>
      <c r="H271" t="s">
        <v>99</v>
      </c>
      <c r="I271" s="57">
        <v>56789</v>
      </c>
      <c r="J271">
        <v>0.15</v>
      </c>
      <c r="K271" t="s">
        <v>112</v>
      </c>
    </row>
    <row r="272" spans="6:11" x14ac:dyDescent="0.2">
      <c r="F272">
        <v>2023</v>
      </c>
      <c r="G272" t="s">
        <v>89</v>
      </c>
      <c r="H272" t="s">
        <v>100</v>
      </c>
      <c r="I272" s="57">
        <v>41086</v>
      </c>
      <c r="J272">
        <v>0.95</v>
      </c>
      <c r="K272" t="s">
        <v>112</v>
      </c>
    </row>
    <row r="273" spans="6:11" x14ac:dyDescent="0.2">
      <c r="F273">
        <v>2023</v>
      </c>
      <c r="G273" t="s">
        <v>89</v>
      </c>
      <c r="H273" t="s">
        <v>90</v>
      </c>
      <c r="I273" s="57">
        <v>24012</v>
      </c>
      <c r="J273">
        <v>0.95</v>
      </c>
      <c r="K273" t="s">
        <v>112</v>
      </c>
    </row>
    <row r="274" spans="6:11" x14ac:dyDescent="0.2">
      <c r="F274">
        <v>2023</v>
      </c>
      <c r="G274" t="s">
        <v>87</v>
      </c>
      <c r="H274" t="s">
        <v>95</v>
      </c>
      <c r="I274" s="57">
        <v>15143</v>
      </c>
      <c r="J274">
        <v>0.65</v>
      </c>
      <c r="K274" t="s">
        <v>112</v>
      </c>
    </row>
    <row r="275" spans="6:11" x14ac:dyDescent="0.2">
      <c r="F275">
        <v>2023</v>
      </c>
      <c r="G275" t="s">
        <v>89</v>
      </c>
      <c r="H275" t="s">
        <v>91</v>
      </c>
      <c r="I275" s="57">
        <v>5968</v>
      </c>
      <c r="J275">
        <v>0.9</v>
      </c>
      <c r="K275" t="s">
        <v>112</v>
      </c>
    </row>
    <row r="276" spans="6:11" x14ac:dyDescent="0.2">
      <c r="F276">
        <v>2023</v>
      </c>
      <c r="G276" t="s">
        <v>89</v>
      </c>
      <c r="H276" t="s">
        <v>92</v>
      </c>
      <c r="I276" s="57">
        <v>18821</v>
      </c>
      <c r="J276">
        <v>1</v>
      </c>
      <c r="K276" t="s">
        <v>112</v>
      </c>
    </row>
    <row r="277" spans="6:11" x14ac:dyDescent="0.2">
      <c r="F277">
        <v>2023</v>
      </c>
      <c r="G277" t="s">
        <v>80</v>
      </c>
      <c r="H277" t="s">
        <v>81</v>
      </c>
      <c r="I277" s="57">
        <v>35322</v>
      </c>
      <c r="J277">
        <v>0.48</v>
      </c>
      <c r="K277" t="s">
        <v>112</v>
      </c>
    </row>
    <row r="278" spans="6:11" x14ac:dyDescent="0.2">
      <c r="F278">
        <v>2023</v>
      </c>
      <c r="G278" t="s">
        <v>78</v>
      </c>
      <c r="H278" t="s">
        <v>101</v>
      </c>
      <c r="I278" s="57">
        <v>38000</v>
      </c>
      <c r="J278">
        <v>0.96</v>
      </c>
      <c r="K278" t="s">
        <v>112</v>
      </c>
    </row>
    <row r="279" spans="6:11" x14ac:dyDescent="0.2">
      <c r="F279">
        <v>2023</v>
      </c>
      <c r="G279" t="s">
        <v>78</v>
      </c>
      <c r="H279" t="s">
        <v>85</v>
      </c>
      <c r="I279" s="57">
        <v>29625</v>
      </c>
      <c r="J279">
        <v>0.35</v>
      </c>
      <c r="K279" t="s">
        <v>112</v>
      </c>
    </row>
    <row r="280" spans="6:11" x14ac:dyDescent="0.2">
      <c r="F280">
        <v>2023</v>
      </c>
      <c r="G280" t="s">
        <v>78</v>
      </c>
      <c r="H280" t="s">
        <v>104</v>
      </c>
      <c r="I280" s="57">
        <v>50460</v>
      </c>
      <c r="J280">
        <v>0.38</v>
      </c>
      <c r="K280" t="s">
        <v>112</v>
      </c>
    </row>
    <row r="281" spans="6:11" x14ac:dyDescent="0.2">
      <c r="F281">
        <v>2023</v>
      </c>
      <c r="G281" t="s">
        <v>80</v>
      </c>
      <c r="H281" t="s">
        <v>105</v>
      </c>
      <c r="I281" s="57">
        <v>8863</v>
      </c>
      <c r="J281">
        <v>0.88</v>
      </c>
      <c r="K281" t="s">
        <v>112</v>
      </c>
    </row>
    <row r="282" spans="6:11" x14ac:dyDescent="0.2">
      <c r="F282">
        <v>2023</v>
      </c>
      <c r="G282" t="s">
        <v>80</v>
      </c>
      <c r="H282" t="s">
        <v>103</v>
      </c>
      <c r="I282" s="57">
        <v>34502</v>
      </c>
      <c r="J282">
        <v>0.35</v>
      </c>
      <c r="K282" t="s">
        <v>112</v>
      </c>
    </row>
    <row r="283" spans="6:11" x14ac:dyDescent="0.2">
      <c r="F283">
        <v>2023</v>
      </c>
      <c r="G283" t="s">
        <v>80</v>
      </c>
      <c r="H283" t="s">
        <v>83</v>
      </c>
      <c r="I283" s="57">
        <v>28040</v>
      </c>
      <c r="J283">
        <v>1</v>
      </c>
      <c r="K283" t="s">
        <v>112</v>
      </c>
    </row>
    <row r="284" spans="6:11" x14ac:dyDescent="0.2">
      <c r="F284">
        <v>2023</v>
      </c>
      <c r="G284" t="s">
        <v>78</v>
      </c>
      <c r="H284" t="s">
        <v>106</v>
      </c>
      <c r="I284" s="57">
        <v>62660</v>
      </c>
      <c r="J284">
        <v>0.42</v>
      </c>
      <c r="K284" t="s">
        <v>112</v>
      </c>
    </row>
    <row r="285" spans="6:11" x14ac:dyDescent="0.2">
      <c r="F285">
        <v>2023</v>
      </c>
      <c r="G285" t="s">
        <v>87</v>
      </c>
      <c r="H285" t="s">
        <v>102</v>
      </c>
      <c r="I285" s="57">
        <v>33250</v>
      </c>
      <c r="J285">
        <v>0.22</v>
      </c>
      <c r="K285" t="s">
        <v>112</v>
      </c>
    </row>
    <row r="286" spans="6:11" x14ac:dyDescent="0.2">
      <c r="F286">
        <v>2023</v>
      </c>
      <c r="G286" t="s">
        <v>78</v>
      </c>
      <c r="H286" t="s">
        <v>79</v>
      </c>
      <c r="I286" s="57">
        <v>41987</v>
      </c>
      <c r="J286">
        <v>0.75</v>
      </c>
      <c r="K286" t="s">
        <v>113</v>
      </c>
    </row>
    <row r="287" spans="6:11" x14ac:dyDescent="0.2">
      <c r="F287">
        <v>2023</v>
      </c>
      <c r="G287" t="s">
        <v>80</v>
      </c>
      <c r="H287" t="s">
        <v>82</v>
      </c>
      <c r="I287" s="57">
        <v>33226</v>
      </c>
      <c r="J287">
        <v>0.22</v>
      </c>
      <c r="K287" t="s">
        <v>113</v>
      </c>
    </row>
    <row r="288" spans="6:11" x14ac:dyDescent="0.2">
      <c r="F288">
        <v>2023</v>
      </c>
      <c r="G288" t="s">
        <v>80</v>
      </c>
      <c r="H288" t="s">
        <v>84</v>
      </c>
      <c r="I288" s="57">
        <v>3517</v>
      </c>
      <c r="J288">
        <v>1</v>
      </c>
      <c r="K288" t="s">
        <v>113</v>
      </c>
    </row>
    <row r="289" spans="6:11" x14ac:dyDescent="0.2">
      <c r="F289">
        <v>2023</v>
      </c>
      <c r="G289" t="s">
        <v>78</v>
      </c>
      <c r="H289" t="s">
        <v>86</v>
      </c>
      <c r="I289" s="57">
        <v>54412</v>
      </c>
      <c r="J289">
        <v>0.38</v>
      </c>
      <c r="K289" t="s">
        <v>113</v>
      </c>
    </row>
    <row r="290" spans="6:11" x14ac:dyDescent="0.2">
      <c r="F290">
        <v>2023</v>
      </c>
      <c r="G290" t="s">
        <v>78</v>
      </c>
      <c r="H290" t="s">
        <v>93</v>
      </c>
      <c r="I290" s="57">
        <v>60744</v>
      </c>
      <c r="J290">
        <v>0.27</v>
      </c>
      <c r="K290" t="s">
        <v>113</v>
      </c>
    </row>
    <row r="291" spans="6:11" x14ac:dyDescent="0.2">
      <c r="F291">
        <v>2023</v>
      </c>
      <c r="G291" t="s">
        <v>80</v>
      </c>
      <c r="H291" t="s">
        <v>94</v>
      </c>
      <c r="I291" s="57">
        <v>23884</v>
      </c>
      <c r="J291">
        <v>0.4</v>
      </c>
      <c r="K291" t="s">
        <v>113</v>
      </c>
    </row>
    <row r="292" spans="6:11" x14ac:dyDescent="0.2">
      <c r="F292">
        <v>2023</v>
      </c>
      <c r="G292" t="s">
        <v>89</v>
      </c>
      <c r="H292" t="s">
        <v>96</v>
      </c>
      <c r="I292" s="57">
        <v>30289</v>
      </c>
      <c r="J292">
        <v>0.9</v>
      </c>
      <c r="K292" t="s">
        <v>113</v>
      </c>
    </row>
    <row r="293" spans="6:11" x14ac:dyDescent="0.2">
      <c r="F293">
        <v>2023</v>
      </c>
      <c r="G293" t="s">
        <v>87</v>
      </c>
      <c r="H293" t="s">
        <v>97</v>
      </c>
      <c r="I293" s="57">
        <v>49523</v>
      </c>
      <c r="J293">
        <v>0.6</v>
      </c>
      <c r="K293" t="s">
        <v>113</v>
      </c>
    </row>
    <row r="294" spans="6:11" x14ac:dyDescent="0.2">
      <c r="F294">
        <v>2023</v>
      </c>
      <c r="G294" t="s">
        <v>87</v>
      </c>
      <c r="H294" t="s">
        <v>88</v>
      </c>
      <c r="I294" s="57">
        <v>61005</v>
      </c>
      <c r="J294">
        <v>0.46</v>
      </c>
      <c r="K294" t="s">
        <v>113</v>
      </c>
    </row>
    <row r="295" spans="6:11" x14ac:dyDescent="0.2">
      <c r="F295">
        <v>2023</v>
      </c>
      <c r="G295" t="s">
        <v>89</v>
      </c>
      <c r="H295" t="s">
        <v>98</v>
      </c>
      <c r="I295" s="57">
        <v>14135</v>
      </c>
      <c r="J295">
        <v>0.92</v>
      </c>
      <c r="K295" t="s">
        <v>113</v>
      </c>
    </row>
    <row r="296" spans="6:11" x14ac:dyDescent="0.2">
      <c r="F296">
        <v>2023</v>
      </c>
      <c r="G296" t="s">
        <v>80</v>
      </c>
      <c r="H296" t="s">
        <v>99</v>
      </c>
      <c r="I296" s="57">
        <v>10006</v>
      </c>
      <c r="J296">
        <v>0.15</v>
      </c>
      <c r="K296" t="s">
        <v>113</v>
      </c>
    </row>
    <row r="297" spans="6:11" x14ac:dyDescent="0.2">
      <c r="F297">
        <v>2023</v>
      </c>
      <c r="G297" t="s">
        <v>89</v>
      </c>
      <c r="H297" t="s">
        <v>100</v>
      </c>
      <c r="I297" s="57">
        <v>35199</v>
      </c>
      <c r="J297">
        <v>0.95</v>
      </c>
      <c r="K297" t="s">
        <v>113</v>
      </c>
    </row>
    <row r="298" spans="6:11" x14ac:dyDescent="0.2">
      <c r="F298">
        <v>2023</v>
      </c>
      <c r="G298" t="s">
        <v>89</v>
      </c>
      <c r="H298" t="s">
        <v>90</v>
      </c>
      <c r="I298" s="57">
        <v>39922</v>
      </c>
      <c r="J298">
        <v>0.95</v>
      </c>
      <c r="K298" t="s">
        <v>113</v>
      </c>
    </row>
    <row r="299" spans="6:11" x14ac:dyDescent="0.2">
      <c r="F299">
        <v>2023</v>
      </c>
      <c r="G299" t="s">
        <v>87</v>
      </c>
      <c r="H299" t="s">
        <v>95</v>
      </c>
      <c r="I299" s="57">
        <v>7933</v>
      </c>
      <c r="J299">
        <v>0.65</v>
      </c>
      <c r="K299" t="s">
        <v>113</v>
      </c>
    </row>
    <row r="300" spans="6:11" x14ac:dyDescent="0.2">
      <c r="F300">
        <v>2023</v>
      </c>
      <c r="G300" t="s">
        <v>89</v>
      </c>
      <c r="H300" t="s">
        <v>91</v>
      </c>
      <c r="I300" s="57">
        <v>1419</v>
      </c>
      <c r="J300">
        <v>0.9</v>
      </c>
      <c r="K300" t="s">
        <v>113</v>
      </c>
    </row>
    <row r="301" spans="6:11" x14ac:dyDescent="0.2">
      <c r="F301">
        <v>2023</v>
      </c>
      <c r="G301" t="s">
        <v>89</v>
      </c>
      <c r="H301" t="s">
        <v>92</v>
      </c>
      <c r="I301" s="57">
        <v>2178</v>
      </c>
      <c r="J301">
        <v>1</v>
      </c>
      <c r="K301" t="s">
        <v>113</v>
      </c>
    </row>
    <row r="302" spans="6:11" x14ac:dyDescent="0.2">
      <c r="F302">
        <v>2023</v>
      </c>
      <c r="G302" t="s">
        <v>80</v>
      </c>
      <c r="H302" t="s">
        <v>81</v>
      </c>
      <c r="I302" s="57">
        <v>41669</v>
      </c>
      <c r="J302">
        <v>0.48</v>
      </c>
      <c r="K302" t="s">
        <v>113</v>
      </c>
    </row>
    <row r="303" spans="6:11" x14ac:dyDescent="0.2">
      <c r="F303">
        <v>2023</v>
      </c>
      <c r="G303" t="s">
        <v>78</v>
      </c>
      <c r="H303" t="s">
        <v>101</v>
      </c>
      <c r="I303" s="57">
        <v>30824</v>
      </c>
      <c r="J303">
        <v>0.96</v>
      </c>
      <c r="K303" t="s">
        <v>113</v>
      </c>
    </row>
    <row r="304" spans="6:11" x14ac:dyDescent="0.2">
      <c r="F304">
        <v>2023</v>
      </c>
      <c r="G304" t="s">
        <v>78</v>
      </c>
      <c r="H304" t="s">
        <v>85</v>
      </c>
      <c r="I304" s="57">
        <v>31730</v>
      </c>
      <c r="J304">
        <v>0.35</v>
      </c>
      <c r="K304" t="s">
        <v>113</v>
      </c>
    </row>
    <row r="305" spans="6:11" x14ac:dyDescent="0.2">
      <c r="F305">
        <v>2023</v>
      </c>
      <c r="G305" t="s">
        <v>78</v>
      </c>
      <c r="H305" t="s">
        <v>104</v>
      </c>
      <c r="I305" s="57">
        <v>26336</v>
      </c>
      <c r="J305">
        <v>0.38</v>
      </c>
      <c r="K305" t="s">
        <v>113</v>
      </c>
    </row>
    <row r="306" spans="6:11" x14ac:dyDescent="0.2">
      <c r="F306">
        <v>2023</v>
      </c>
      <c r="G306" t="s">
        <v>80</v>
      </c>
      <c r="H306" t="s">
        <v>105</v>
      </c>
      <c r="I306" s="57">
        <v>44751</v>
      </c>
      <c r="J306">
        <v>0.88</v>
      </c>
      <c r="K306" t="s">
        <v>113</v>
      </c>
    </row>
    <row r="307" spans="6:11" x14ac:dyDescent="0.2">
      <c r="F307">
        <v>2023</v>
      </c>
      <c r="G307" t="s">
        <v>80</v>
      </c>
      <c r="H307" t="s">
        <v>103</v>
      </c>
      <c r="I307" s="57">
        <v>8797</v>
      </c>
      <c r="J307">
        <v>0.35</v>
      </c>
      <c r="K307" t="s">
        <v>113</v>
      </c>
    </row>
    <row r="308" spans="6:11" x14ac:dyDescent="0.2">
      <c r="F308">
        <v>2023</v>
      </c>
      <c r="G308" t="s">
        <v>80</v>
      </c>
      <c r="H308" t="s">
        <v>83</v>
      </c>
      <c r="I308" s="57">
        <v>8125</v>
      </c>
      <c r="J308">
        <v>1</v>
      </c>
      <c r="K308" t="s">
        <v>113</v>
      </c>
    </row>
    <row r="309" spans="6:11" x14ac:dyDescent="0.2">
      <c r="F309">
        <v>2023</v>
      </c>
      <c r="G309" t="s">
        <v>78</v>
      </c>
      <c r="H309" t="s">
        <v>106</v>
      </c>
      <c r="I309" s="57">
        <v>8373</v>
      </c>
      <c r="J309">
        <v>0.42</v>
      </c>
      <c r="K309" t="s">
        <v>113</v>
      </c>
    </row>
    <row r="310" spans="6:11" x14ac:dyDescent="0.2">
      <c r="F310">
        <v>2023</v>
      </c>
      <c r="G310" t="s">
        <v>87</v>
      </c>
      <c r="H310" t="s">
        <v>102</v>
      </c>
      <c r="I310" s="57">
        <v>9889</v>
      </c>
      <c r="J310">
        <v>0.22</v>
      </c>
      <c r="K310" t="s">
        <v>113</v>
      </c>
    </row>
  </sheetData>
  <conditionalFormatting sqref="I4">
    <cfRule type="cellIs" dxfId="4" priority="1" operator="notEqual">
      <formula>0</formula>
    </cfRule>
  </conditionalFormatting>
  <hyperlinks>
    <hyperlink ref="A3" location="HL_Navigator" display="Navigator" xr:uid="{F16D4576-F8F8-1E44-A803-5B5F847D1262}"/>
    <hyperlink ref="I4" location="Overall_Error_Check" tooltip="Go to Overall Error Check" display="Overall_Error_Check" xr:uid="{D3C39B74-E995-49A3-810E-DD8F7DC17B39}"/>
  </hyperlink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23CA-B56E-5140-A514-5D294CBC5120}">
  <sheetPr codeName="Sheet13"/>
  <dimension ref="A1:Q310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11.140625" defaultRowHeight="12" x14ac:dyDescent="0.2"/>
  <cols>
    <col min="1" max="5" width="3.7109375" customWidth="1"/>
    <col min="6" max="6" width="7.140625" customWidth="1"/>
    <col min="7" max="7" width="11.42578125" customWidth="1"/>
    <col min="8" max="8" width="14.7109375" customWidth="1"/>
    <col min="9" max="10" width="9" customWidth="1"/>
    <col min="11" max="11" width="9.42578125" customWidth="1"/>
  </cols>
  <sheetData>
    <row r="1" spans="1:17" ht="20.25" x14ac:dyDescent="0.3">
      <c r="A1" s="9" t="str">
        <f ca="1">IF(ISERROR(RIGHT(CELL("filename",A1),LEN(CELL("filename",A1))-FIND("]",CELL("filename",A1)))),
"",
RIGHT(CELL("filename",A1),LEN(CELL("filename",A1))-FIND("]",CELL("filename",A1))))</f>
        <v>VSTACK SalesData</v>
      </c>
    </row>
    <row r="2" spans="1:17" ht="18" x14ac:dyDescent="0.25">
      <c r="A2" s="11" t="str">
        <f ca="1">Model_Name</f>
        <v>Mac Blog 07 Consolidate ranges.xlsx</v>
      </c>
    </row>
    <row r="3" spans="1:17" x14ac:dyDescent="0.2">
      <c r="A3" s="33" t="s">
        <v>1</v>
      </c>
    </row>
    <row r="4" spans="1:17" ht="14.25" x14ac:dyDescent="0.2">
      <c r="E4" t="s">
        <v>2</v>
      </c>
      <c r="I4" s="1">
        <f>Overall_Error_Check</f>
        <v>0</v>
      </c>
    </row>
    <row r="6" spans="1:17" ht="16.5" thickBot="1" x14ac:dyDescent="0.3">
      <c r="B6" s="28">
        <f>MAX($B$5:$B5)+1</f>
        <v>1</v>
      </c>
      <c r="C6" s="2" t="str">
        <f ca="1">A1</f>
        <v>VSTACK SalesData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2.75" thickTop="1" x14ac:dyDescent="0.2"/>
    <row r="8" spans="1:17" ht="16.5" x14ac:dyDescent="0.25">
      <c r="C8" s="3" t="s">
        <v>126</v>
      </c>
    </row>
    <row r="10" spans="1:17" x14ac:dyDescent="0.2">
      <c r="F10" s="8" t="str" cm="1">
        <f t="array" ref="F10:K310">_xlfn.VSTACK({"Year","Category","Product","Sales","Rating","Region"},
_xlfn.HSTACK(
_xlfn.VSTACK(tblEastSales[],tblNorthSales[],tblSouthSales[],tblWestSales[]),
_xlfn.VSTACK(
_xlfn.MAKEARRAY(ROWS(tblEastSales[]),1,_xlfn.LAMBDA(_xlpm.r,_xlpm.c,"East")),
_xlfn.MAKEARRAY(ROWS(tblNorthSales[]),1,_xlfn.LAMBDA(_xlpm.r,_xlpm.c,"North")),
_xlfn.MAKEARRAY(ROWS(tblSouthSales[]),1,_xlfn.LAMBDA(_xlpm.r,_xlpm.c,"South")),
_xlfn.MAKEARRAY(ROWS(tblWestSales[]),1,_xlfn.LAMBDA(_xlpm.r,_xlpm.c,"West")))))</f>
        <v>Year</v>
      </c>
      <c r="G10" s="8" t="str">
        <v>Category</v>
      </c>
      <c r="H10" s="8" t="str">
        <v>Product</v>
      </c>
      <c r="I10" s="8" t="str">
        <v>Sales</v>
      </c>
      <c r="J10" s="8" t="str">
        <v>Rating</v>
      </c>
      <c r="K10" s="8" t="str">
        <v>Region</v>
      </c>
    </row>
    <row r="11" spans="1:17" x14ac:dyDescent="0.2">
      <c r="F11" s="58">
        <v>2023</v>
      </c>
      <c r="G11" s="58" t="str">
        <v>Components</v>
      </c>
      <c r="H11" s="58" t="str">
        <v>Chains</v>
      </c>
      <c r="I11" s="59">
        <v>32766</v>
      </c>
      <c r="J11" s="58">
        <v>0.75</v>
      </c>
      <c r="K11" s="58" t="str">
        <v>East</v>
      </c>
    </row>
    <row r="12" spans="1:17" x14ac:dyDescent="0.2">
      <c r="F12" s="58">
        <v>2021</v>
      </c>
      <c r="G12" s="58" t="str">
        <v>Clothing</v>
      </c>
      <c r="H12" s="58" t="str">
        <v>Socks</v>
      </c>
      <c r="I12" s="59">
        <v>14685</v>
      </c>
      <c r="J12" s="58">
        <v>0.22</v>
      </c>
      <c r="K12" s="58" t="str">
        <v>East</v>
      </c>
    </row>
    <row r="13" spans="1:17" x14ac:dyDescent="0.2">
      <c r="F13" s="58">
        <v>2023</v>
      </c>
      <c r="G13" s="58" t="str">
        <v>Clothing</v>
      </c>
      <c r="H13" s="58" t="str">
        <v>Bib-Shorts</v>
      </c>
      <c r="I13" s="59">
        <v>5671</v>
      </c>
      <c r="J13" s="58">
        <v>0.22</v>
      </c>
      <c r="K13" s="58" t="str">
        <v>East</v>
      </c>
    </row>
    <row r="14" spans="1:17" x14ac:dyDescent="0.2">
      <c r="F14" s="58">
        <v>2021</v>
      </c>
      <c r="G14" s="58" t="str">
        <v>Clothing</v>
      </c>
      <c r="H14" s="58" t="str">
        <v>Shorts</v>
      </c>
      <c r="I14" s="59">
        <v>16249</v>
      </c>
      <c r="J14" s="58">
        <v>0.56000000000000005</v>
      </c>
      <c r="K14" s="58" t="str">
        <v>East</v>
      </c>
    </row>
    <row r="15" spans="1:17" x14ac:dyDescent="0.2">
      <c r="F15" s="58">
        <v>2023</v>
      </c>
      <c r="G15" s="58" t="str">
        <v>Clothing</v>
      </c>
      <c r="H15" s="58" t="str">
        <v>Tights</v>
      </c>
      <c r="I15" s="59">
        <v>54451</v>
      </c>
      <c r="J15" s="58">
        <v>1</v>
      </c>
      <c r="K15" s="58" t="str">
        <v>East</v>
      </c>
    </row>
    <row r="16" spans="1:17" x14ac:dyDescent="0.2">
      <c r="F16" s="58">
        <v>2021</v>
      </c>
      <c r="G16" s="58" t="str">
        <v>Components</v>
      </c>
      <c r="H16" s="58" t="str">
        <v>Handlebars</v>
      </c>
      <c r="I16" s="59">
        <v>8374</v>
      </c>
      <c r="J16" s="58">
        <v>0.35</v>
      </c>
      <c r="K16" s="58" t="str">
        <v>East</v>
      </c>
    </row>
    <row r="17" spans="6:11" x14ac:dyDescent="0.2">
      <c r="F17" s="58">
        <v>2022</v>
      </c>
      <c r="G17" s="58" t="str">
        <v>Clothing</v>
      </c>
      <c r="H17" s="58" t="str">
        <v>Socks</v>
      </c>
      <c r="I17" s="59">
        <v>24382</v>
      </c>
      <c r="J17" s="58">
        <v>0.28000000000000003</v>
      </c>
      <c r="K17" s="58" t="str">
        <v>East</v>
      </c>
    </row>
    <row r="18" spans="6:11" x14ac:dyDescent="0.2">
      <c r="F18" s="58">
        <v>2022</v>
      </c>
      <c r="G18" s="58" t="str">
        <v>Components</v>
      </c>
      <c r="H18" s="58" t="str">
        <v>Brakes</v>
      </c>
      <c r="I18" s="59">
        <v>25681</v>
      </c>
      <c r="J18" s="58">
        <v>0.36</v>
      </c>
      <c r="K18" s="58" t="str">
        <v>East</v>
      </c>
    </row>
    <row r="19" spans="6:11" x14ac:dyDescent="0.2">
      <c r="F19" s="58">
        <v>2022</v>
      </c>
      <c r="G19" s="58" t="str">
        <v>Bikes</v>
      </c>
      <c r="H19" s="58" t="str">
        <v>Mountain Bikes</v>
      </c>
      <c r="I19" s="59">
        <v>40362</v>
      </c>
      <c r="J19" s="58">
        <v>0.4</v>
      </c>
      <c r="K19" s="58" t="str">
        <v>East</v>
      </c>
    </row>
    <row r="20" spans="6:11" x14ac:dyDescent="0.2">
      <c r="F20" s="58">
        <v>2023</v>
      </c>
      <c r="G20" s="58" t="str">
        <v>Components</v>
      </c>
      <c r="H20" s="58" t="str">
        <v>Brakes</v>
      </c>
      <c r="I20" s="59">
        <v>57864</v>
      </c>
      <c r="J20" s="58">
        <v>0.38</v>
      </c>
      <c r="K20" s="58" t="str">
        <v>East</v>
      </c>
    </row>
    <row r="21" spans="6:11" x14ac:dyDescent="0.2">
      <c r="F21" s="58">
        <v>2022</v>
      </c>
      <c r="G21" s="58" t="str">
        <v>Accessories</v>
      </c>
      <c r="H21" s="58" t="str">
        <v>Helmets</v>
      </c>
      <c r="I21" s="59">
        <v>46963</v>
      </c>
      <c r="J21" s="58">
        <v>0.9</v>
      </c>
      <c r="K21" s="58" t="str">
        <v>East</v>
      </c>
    </row>
    <row r="22" spans="6:11" x14ac:dyDescent="0.2">
      <c r="F22" s="58">
        <v>2022</v>
      </c>
      <c r="G22" s="58" t="str">
        <v>Accessories</v>
      </c>
      <c r="H22" s="58" t="str">
        <v>Lights</v>
      </c>
      <c r="I22" s="59">
        <v>22480</v>
      </c>
      <c r="J22" s="58">
        <v>0.9</v>
      </c>
      <c r="K22" s="58" t="str">
        <v>East</v>
      </c>
    </row>
    <row r="23" spans="6:11" x14ac:dyDescent="0.2">
      <c r="F23" s="58">
        <v>2022</v>
      </c>
      <c r="G23" s="58" t="str">
        <v>Accessories</v>
      </c>
      <c r="H23" s="58" t="str">
        <v>Locks</v>
      </c>
      <c r="I23" s="59">
        <v>28038</v>
      </c>
      <c r="J23" s="58">
        <v>0.9</v>
      </c>
      <c r="K23" s="58" t="str">
        <v>East</v>
      </c>
    </row>
    <row r="24" spans="6:11" x14ac:dyDescent="0.2">
      <c r="F24" s="58">
        <v>2022</v>
      </c>
      <c r="G24" s="58" t="str">
        <v>Components</v>
      </c>
      <c r="H24" s="58" t="str">
        <v>Bottom Brackets</v>
      </c>
      <c r="I24" s="59">
        <v>11711</v>
      </c>
      <c r="J24" s="58">
        <v>0.23</v>
      </c>
      <c r="K24" s="58" t="str">
        <v>East</v>
      </c>
    </row>
    <row r="25" spans="6:11" x14ac:dyDescent="0.2">
      <c r="F25" s="58">
        <v>2021</v>
      </c>
      <c r="G25" s="58" t="str">
        <v>Clothing</v>
      </c>
      <c r="H25" s="58" t="str">
        <v>Jerseys</v>
      </c>
      <c r="I25" s="59">
        <v>45265</v>
      </c>
      <c r="J25" s="58">
        <v>0.05</v>
      </c>
      <c r="K25" s="58" t="str">
        <v>East</v>
      </c>
    </row>
    <row r="26" spans="6:11" x14ac:dyDescent="0.2">
      <c r="F26" s="58">
        <v>2023</v>
      </c>
      <c r="G26" s="58" t="str">
        <v>Components</v>
      </c>
      <c r="H26" s="58" t="str">
        <v>Bottom Brackets</v>
      </c>
      <c r="I26" s="59">
        <v>47100</v>
      </c>
      <c r="J26" s="58">
        <v>0.27</v>
      </c>
      <c r="K26" s="58" t="str">
        <v>East</v>
      </c>
    </row>
    <row r="27" spans="6:11" x14ac:dyDescent="0.2">
      <c r="F27" s="58">
        <v>2021</v>
      </c>
      <c r="G27" s="58" t="str">
        <v>Bikes</v>
      </c>
      <c r="H27" s="58" t="str">
        <v>Road Bikes</v>
      </c>
      <c r="I27" s="59">
        <v>48524</v>
      </c>
      <c r="J27" s="58">
        <v>0.5</v>
      </c>
      <c r="K27" s="58" t="str">
        <v>East</v>
      </c>
    </row>
    <row r="28" spans="6:11" x14ac:dyDescent="0.2">
      <c r="F28" s="58">
        <v>2023</v>
      </c>
      <c r="G28" s="58" t="str">
        <v>Clothing</v>
      </c>
      <c r="H28" s="58" t="str">
        <v>Jerseys</v>
      </c>
      <c r="I28" s="59">
        <v>28683</v>
      </c>
      <c r="J28" s="58">
        <v>0.4</v>
      </c>
      <c r="K28" s="58" t="str">
        <v>East</v>
      </c>
    </row>
    <row r="29" spans="6:11" x14ac:dyDescent="0.2">
      <c r="F29" s="58">
        <v>2023</v>
      </c>
      <c r="G29" s="58" t="str">
        <v>Accessories</v>
      </c>
      <c r="H29" s="58" t="str">
        <v>Tires and Tubes</v>
      </c>
      <c r="I29" s="59">
        <v>40806</v>
      </c>
      <c r="J29" s="58">
        <v>0.9</v>
      </c>
      <c r="K29" s="58" t="str">
        <v>East</v>
      </c>
    </row>
    <row r="30" spans="6:11" x14ac:dyDescent="0.2">
      <c r="F30" s="58">
        <v>2023</v>
      </c>
      <c r="G30" s="58" t="str">
        <v>Bikes</v>
      </c>
      <c r="H30" s="58" t="str">
        <v>Cargo Bike</v>
      </c>
      <c r="I30" s="59">
        <v>19324</v>
      </c>
      <c r="J30" s="58">
        <v>0.6</v>
      </c>
      <c r="K30" s="58" t="str">
        <v>East</v>
      </c>
    </row>
    <row r="31" spans="6:11" x14ac:dyDescent="0.2">
      <c r="F31" s="58">
        <v>2023</v>
      </c>
      <c r="G31" s="58" t="str">
        <v>Bikes</v>
      </c>
      <c r="H31" s="58" t="str">
        <v>Mountain Bikes</v>
      </c>
      <c r="I31" s="59">
        <v>16901</v>
      </c>
      <c r="J31" s="58">
        <v>0.46</v>
      </c>
      <c r="K31" s="58" t="str">
        <v>East</v>
      </c>
    </row>
    <row r="32" spans="6:11" x14ac:dyDescent="0.2">
      <c r="F32" s="58">
        <v>2023</v>
      </c>
      <c r="G32" s="58" t="str">
        <v>Accessories</v>
      </c>
      <c r="H32" s="58" t="str">
        <v>Bike Racks</v>
      </c>
      <c r="I32" s="59">
        <v>19518</v>
      </c>
      <c r="J32" s="58">
        <v>0.92</v>
      </c>
      <c r="K32" s="58" t="str">
        <v>East</v>
      </c>
    </row>
    <row r="33" spans="6:11" x14ac:dyDescent="0.2">
      <c r="F33" s="58">
        <v>2023</v>
      </c>
      <c r="G33" s="58" t="str">
        <v>Clothing</v>
      </c>
      <c r="H33" s="58" t="str">
        <v>Caps</v>
      </c>
      <c r="I33" s="59">
        <v>18497</v>
      </c>
      <c r="J33" s="58">
        <v>0.15</v>
      </c>
      <c r="K33" s="58" t="str">
        <v>East</v>
      </c>
    </row>
    <row r="34" spans="6:11" x14ac:dyDescent="0.2">
      <c r="F34" s="58">
        <v>2021</v>
      </c>
      <c r="G34" s="58" t="str">
        <v>Bikes</v>
      </c>
      <c r="H34" s="58" t="str">
        <v>Mountain Bikes</v>
      </c>
      <c r="I34" s="59">
        <v>7533</v>
      </c>
      <c r="J34" s="58">
        <v>0.35</v>
      </c>
      <c r="K34" s="58" t="str">
        <v>East</v>
      </c>
    </row>
    <row r="35" spans="6:11" x14ac:dyDescent="0.2">
      <c r="F35" s="58">
        <v>2023</v>
      </c>
      <c r="G35" s="58" t="str">
        <v>Accessories</v>
      </c>
      <c r="H35" s="58" t="str">
        <v>Pumps</v>
      </c>
      <c r="I35" s="59">
        <v>41231</v>
      </c>
      <c r="J35" s="58">
        <v>0.95</v>
      </c>
      <c r="K35" s="58" t="str">
        <v>East</v>
      </c>
    </row>
    <row r="36" spans="6:11" x14ac:dyDescent="0.2">
      <c r="F36" s="58">
        <v>2022</v>
      </c>
      <c r="G36" s="58" t="str">
        <v>Accessories</v>
      </c>
      <c r="H36" s="58" t="str">
        <v>Pumps</v>
      </c>
      <c r="I36" s="59">
        <v>55407</v>
      </c>
      <c r="J36" s="58">
        <v>0.8</v>
      </c>
      <c r="K36" s="58" t="str">
        <v>East</v>
      </c>
    </row>
    <row r="37" spans="6:11" x14ac:dyDescent="0.2">
      <c r="F37" s="58">
        <v>2022</v>
      </c>
      <c r="G37" s="58" t="str">
        <v>Accessories</v>
      </c>
      <c r="H37" s="58" t="str">
        <v>Bike Racks</v>
      </c>
      <c r="I37" s="59">
        <v>32206</v>
      </c>
      <c r="J37" s="58">
        <v>0.9</v>
      </c>
      <c r="K37" s="58" t="str">
        <v>East</v>
      </c>
    </row>
    <row r="38" spans="6:11" x14ac:dyDescent="0.2">
      <c r="F38" s="58">
        <v>2023</v>
      </c>
      <c r="G38" s="58" t="str">
        <v>Accessories</v>
      </c>
      <c r="H38" s="58" t="str">
        <v>Helmets</v>
      </c>
      <c r="I38" s="59">
        <v>24213</v>
      </c>
      <c r="J38" s="58">
        <v>0.95</v>
      </c>
      <c r="K38" s="58" t="str">
        <v>East</v>
      </c>
    </row>
    <row r="39" spans="6:11" x14ac:dyDescent="0.2">
      <c r="F39" s="58">
        <v>2021</v>
      </c>
      <c r="G39" s="58" t="str">
        <v>Accessories</v>
      </c>
      <c r="H39" s="58" t="str">
        <v>Pumps</v>
      </c>
      <c r="I39" s="59">
        <v>6007</v>
      </c>
      <c r="J39" s="58">
        <v>0.1</v>
      </c>
      <c r="K39" s="58" t="str">
        <v>East</v>
      </c>
    </row>
    <row r="40" spans="6:11" x14ac:dyDescent="0.2">
      <c r="F40" s="58">
        <v>2021</v>
      </c>
      <c r="G40" s="58" t="str">
        <v>Clothing</v>
      </c>
      <c r="H40" s="58" t="str">
        <v>Tights</v>
      </c>
      <c r="I40" s="59">
        <v>32697</v>
      </c>
      <c r="J40" s="58">
        <v>0.3</v>
      </c>
      <c r="K40" s="58" t="str">
        <v>East</v>
      </c>
    </row>
    <row r="41" spans="6:11" x14ac:dyDescent="0.2">
      <c r="F41" s="58">
        <v>2023</v>
      </c>
      <c r="G41" s="58" t="str">
        <v>Bikes</v>
      </c>
      <c r="H41" s="58" t="str">
        <v>Road Bikes</v>
      </c>
      <c r="I41" s="59">
        <v>21852</v>
      </c>
      <c r="J41" s="58">
        <v>0.65</v>
      </c>
      <c r="K41" s="58" t="str">
        <v>East</v>
      </c>
    </row>
    <row r="42" spans="6:11" x14ac:dyDescent="0.2">
      <c r="F42" s="58">
        <v>2023</v>
      </c>
      <c r="G42" s="58" t="str">
        <v>Accessories</v>
      </c>
      <c r="H42" s="58" t="str">
        <v>Lights</v>
      </c>
      <c r="I42" s="59">
        <v>49375</v>
      </c>
      <c r="J42" s="58">
        <v>0.9</v>
      </c>
      <c r="K42" s="58" t="str">
        <v>East</v>
      </c>
    </row>
    <row r="43" spans="6:11" x14ac:dyDescent="0.2">
      <c r="F43" s="58">
        <v>2021</v>
      </c>
      <c r="G43" s="58" t="str">
        <v>Accessories</v>
      </c>
      <c r="H43" s="58" t="str">
        <v>Helmets</v>
      </c>
      <c r="I43" s="59">
        <v>41540</v>
      </c>
      <c r="J43" s="58">
        <v>0.99</v>
      </c>
      <c r="K43" s="58" t="str">
        <v>East</v>
      </c>
    </row>
    <row r="44" spans="6:11" x14ac:dyDescent="0.2">
      <c r="F44" s="58">
        <v>2022</v>
      </c>
      <c r="G44" s="58" t="str">
        <v>Clothing</v>
      </c>
      <c r="H44" s="58" t="str">
        <v>Bib-Shorts</v>
      </c>
      <c r="I44" s="59">
        <v>38847</v>
      </c>
      <c r="J44" s="58">
        <v>0.36</v>
      </c>
      <c r="K44" s="58" t="str">
        <v>East</v>
      </c>
    </row>
    <row r="45" spans="6:11" x14ac:dyDescent="0.2">
      <c r="F45" s="58">
        <v>2021</v>
      </c>
      <c r="G45" s="58" t="str">
        <v>Accessories</v>
      </c>
      <c r="H45" s="58" t="str">
        <v>Tires and Tubes</v>
      </c>
      <c r="I45" s="59">
        <v>28779</v>
      </c>
      <c r="J45" s="58">
        <v>0.9</v>
      </c>
      <c r="K45" s="58" t="str">
        <v>East</v>
      </c>
    </row>
    <row r="46" spans="6:11" x14ac:dyDescent="0.2">
      <c r="F46" s="58">
        <v>2023</v>
      </c>
      <c r="G46" s="58" t="str">
        <v>Accessories</v>
      </c>
      <c r="H46" s="58" t="str">
        <v>Locks</v>
      </c>
      <c r="I46" s="59">
        <v>9332</v>
      </c>
      <c r="J46" s="58">
        <v>1</v>
      </c>
      <c r="K46" s="58" t="str">
        <v>East</v>
      </c>
    </row>
    <row r="47" spans="6:11" x14ac:dyDescent="0.2">
      <c r="F47" s="58">
        <v>2022</v>
      </c>
      <c r="G47" s="58" t="str">
        <v>Bikes</v>
      </c>
      <c r="H47" s="58" t="str">
        <v>Road Bikes</v>
      </c>
      <c r="I47" s="59">
        <v>18117</v>
      </c>
      <c r="J47" s="58">
        <v>0.46</v>
      </c>
      <c r="K47" s="58" t="str">
        <v>East</v>
      </c>
    </row>
    <row r="48" spans="6:11" x14ac:dyDescent="0.2">
      <c r="F48" s="58">
        <v>2022</v>
      </c>
      <c r="G48" s="58" t="str">
        <v>Components</v>
      </c>
      <c r="H48" s="58" t="str">
        <v>Wheels</v>
      </c>
      <c r="I48" s="59">
        <v>59247</v>
      </c>
      <c r="J48" s="58">
        <v>0.75</v>
      </c>
      <c r="K48" s="58" t="str">
        <v>East</v>
      </c>
    </row>
    <row r="49" spans="6:11" x14ac:dyDescent="0.2">
      <c r="F49" s="58">
        <v>2022</v>
      </c>
      <c r="G49" s="58" t="str">
        <v>Bikes</v>
      </c>
      <c r="H49" s="58" t="str">
        <v>Touring Bikes</v>
      </c>
      <c r="I49" s="59">
        <v>47746</v>
      </c>
      <c r="J49" s="58">
        <v>0.15</v>
      </c>
      <c r="K49" s="58" t="str">
        <v>East</v>
      </c>
    </row>
    <row r="50" spans="6:11" x14ac:dyDescent="0.2">
      <c r="F50" s="58">
        <v>2023</v>
      </c>
      <c r="G50" s="58" t="str">
        <v>Clothing</v>
      </c>
      <c r="H50" s="58" t="str">
        <v>Socks</v>
      </c>
      <c r="I50" s="59">
        <v>50623</v>
      </c>
      <c r="J50" s="58">
        <v>0.48</v>
      </c>
      <c r="K50" s="58" t="str">
        <v>East</v>
      </c>
    </row>
    <row r="51" spans="6:11" x14ac:dyDescent="0.2">
      <c r="F51" s="58">
        <v>2022</v>
      </c>
      <c r="G51" s="58" t="str">
        <v>Clothing</v>
      </c>
      <c r="H51" s="58" t="str">
        <v>Shorts</v>
      </c>
      <c r="I51" s="59">
        <v>28567</v>
      </c>
      <c r="J51" s="58">
        <v>0.66</v>
      </c>
      <c r="K51" s="58" t="str">
        <v>East</v>
      </c>
    </row>
    <row r="52" spans="6:11" x14ac:dyDescent="0.2">
      <c r="F52" s="58">
        <v>2021</v>
      </c>
      <c r="G52" s="58" t="str">
        <v>Accessories</v>
      </c>
      <c r="H52" s="58" t="str">
        <v>Locks</v>
      </c>
      <c r="I52" s="59">
        <v>2312</v>
      </c>
      <c r="J52" s="58">
        <v>0.85</v>
      </c>
      <c r="K52" s="58" t="str">
        <v>East</v>
      </c>
    </row>
    <row r="53" spans="6:11" x14ac:dyDescent="0.2">
      <c r="F53" s="58">
        <v>2021</v>
      </c>
      <c r="G53" s="58" t="str">
        <v>Components</v>
      </c>
      <c r="H53" s="58" t="str">
        <v>Bottom Brackets</v>
      </c>
      <c r="I53" s="59">
        <v>11359</v>
      </c>
      <c r="J53" s="58">
        <v>0.35</v>
      </c>
      <c r="K53" s="58" t="str">
        <v>East</v>
      </c>
    </row>
    <row r="54" spans="6:11" x14ac:dyDescent="0.2">
      <c r="F54" s="58">
        <v>2023</v>
      </c>
      <c r="G54" s="58" t="str">
        <v>Components</v>
      </c>
      <c r="H54" s="58" t="str">
        <v>Wheels</v>
      </c>
      <c r="I54" s="59">
        <v>58771</v>
      </c>
      <c r="J54" s="58">
        <v>0.96</v>
      </c>
      <c r="K54" s="58" t="str">
        <v>East</v>
      </c>
    </row>
    <row r="55" spans="6:11" x14ac:dyDescent="0.2">
      <c r="F55" s="58">
        <v>2022</v>
      </c>
      <c r="G55" s="58" t="str">
        <v>Components</v>
      </c>
      <c r="H55" s="58" t="str">
        <v>Chains</v>
      </c>
      <c r="I55" s="59">
        <v>15370</v>
      </c>
      <c r="J55" s="58">
        <v>0.7</v>
      </c>
      <c r="K55" s="58" t="str">
        <v>East</v>
      </c>
    </row>
    <row r="56" spans="6:11" x14ac:dyDescent="0.2">
      <c r="F56" s="58">
        <v>2022</v>
      </c>
      <c r="G56" s="58" t="str">
        <v>Clothing</v>
      </c>
      <c r="H56" s="58" t="str">
        <v>Caps</v>
      </c>
      <c r="I56" s="59">
        <v>20657</v>
      </c>
      <c r="J56" s="58">
        <v>0.2</v>
      </c>
      <c r="K56" s="58" t="str">
        <v>East</v>
      </c>
    </row>
    <row r="57" spans="6:11" x14ac:dyDescent="0.2">
      <c r="F57" s="58">
        <v>2021</v>
      </c>
      <c r="G57" s="58" t="str">
        <v>Clothing</v>
      </c>
      <c r="H57" s="58" t="str">
        <v>Vests</v>
      </c>
      <c r="I57" s="59">
        <v>1765</v>
      </c>
      <c r="J57" s="58">
        <v>0.36</v>
      </c>
      <c r="K57" s="58" t="str">
        <v>East</v>
      </c>
    </row>
    <row r="58" spans="6:11" x14ac:dyDescent="0.2">
      <c r="F58" s="58">
        <v>2023</v>
      </c>
      <c r="G58" s="58" t="str">
        <v>Components</v>
      </c>
      <c r="H58" s="58" t="str">
        <v>Handlebars</v>
      </c>
      <c r="I58" s="59">
        <v>45735</v>
      </c>
      <c r="J58" s="58">
        <v>0.35</v>
      </c>
      <c r="K58" s="58" t="str">
        <v>East</v>
      </c>
    </row>
    <row r="59" spans="6:11" x14ac:dyDescent="0.2">
      <c r="F59" s="58">
        <v>2022</v>
      </c>
      <c r="G59" s="58" t="str">
        <v>Components</v>
      </c>
      <c r="H59" s="58" t="str">
        <v>Handlebars</v>
      </c>
      <c r="I59" s="59">
        <v>44187</v>
      </c>
      <c r="J59" s="58">
        <v>0.38</v>
      </c>
      <c r="K59" s="58" t="str">
        <v>East</v>
      </c>
    </row>
    <row r="60" spans="6:11" x14ac:dyDescent="0.2">
      <c r="F60" s="58">
        <v>2021</v>
      </c>
      <c r="G60" s="58" t="str">
        <v>Components</v>
      </c>
      <c r="H60" s="58" t="str">
        <v>Pedals</v>
      </c>
      <c r="I60" s="59">
        <v>13496</v>
      </c>
      <c r="J60" s="58">
        <v>0.36</v>
      </c>
      <c r="K60" s="58" t="str">
        <v>East</v>
      </c>
    </row>
    <row r="61" spans="6:11" x14ac:dyDescent="0.2">
      <c r="F61" s="58">
        <v>2022</v>
      </c>
      <c r="G61" s="58" t="str">
        <v>Clothing</v>
      </c>
      <c r="H61" s="58" t="str">
        <v>Gloves</v>
      </c>
      <c r="I61" s="59">
        <v>29772</v>
      </c>
      <c r="J61" s="58">
        <v>0.65</v>
      </c>
      <c r="K61" s="58" t="str">
        <v>East</v>
      </c>
    </row>
    <row r="62" spans="6:11" x14ac:dyDescent="0.2">
      <c r="F62" s="58">
        <v>2022</v>
      </c>
      <c r="G62" s="58" t="str">
        <v>Components</v>
      </c>
      <c r="H62" s="58" t="str">
        <v>Pedals</v>
      </c>
      <c r="I62" s="59">
        <v>30312</v>
      </c>
      <c r="J62" s="58">
        <v>0.17</v>
      </c>
      <c r="K62" s="58" t="str">
        <v>East</v>
      </c>
    </row>
    <row r="63" spans="6:11" x14ac:dyDescent="0.2">
      <c r="F63" s="58">
        <v>2023</v>
      </c>
      <c r="G63" s="58" t="str">
        <v>Components</v>
      </c>
      <c r="H63" s="58" t="str">
        <v>Pedals</v>
      </c>
      <c r="I63" s="59">
        <v>35934</v>
      </c>
      <c r="J63" s="58">
        <v>0.38</v>
      </c>
      <c r="K63" s="58" t="str">
        <v>East</v>
      </c>
    </row>
    <row r="64" spans="6:11" x14ac:dyDescent="0.2">
      <c r="F64" s="58">
        <v>2023</v>
      </c>
      <c r="G64" s="58" t="str">
        <v>Clothing</v>
      </c>
      <c r="H64" s="58" t="str">
        <v>Gloves</v>
      </c>
      <c r="I64" s="59">
        <v>27798</v>
      </c>
      <c r="J64" s="58">
        <v>0.88</v>
      </c>
      <c r="K64" s="58" t="str">
        <v>East</v>
      </c>
    </row>
    <row r="65" spans="6:11" x14ac:dyDescent="0.2">
      <c r="F65" s="58">
        <v>2022</v>
      </c>
      <c r="G65" s="58" t="str">
        <v>Components</v>
      </c>
      <c r="H65" s="58" t="str">
        <v>Saddles</v>
      </c>
      <c r="I65" s="59">
        <v>16314</v>
      </c>
      <c r="J65" s="58">
        <v>0.38</v>
      </c>
      <c r="K65" s="58" t="str">
        <v>East</v>
      </c>
    </row>
    <row r="66" spans="6:11" x14ac:dyDescent="0.2">
      <c r="F66" s="58">
        <v>2022</v>
      </c>
      <c r="G66" s="58" t="str">
        <v>Bikes</v>
      </c>
      <c r="H66" s="58" t="str">
        <v>Cargo Bike</v>
      </c>
      <c r="I66" s="59">
        <v>11207</v>
      </c>
      <c r="J66" s="58">
        <v>0.46</v>
      </c>
      <c r="K66" s="58" t="str">
        <v>East</v>
      </c>
    </row>
    <row r="67" spans="6:11" x14ac:dyDescent="0.2">
      <c r="F67" s="58">
        <v>2021</v>
      </c>
      <c r="G67" s="58" t="str">
        <v>Clothing</v>
      </c>
      <c r="H67" s="58" t="str">
        <v>Gloves</v>
      </c>
      <c r="I67" s="59">
        <v>18668</v>
      </c>
      <c r="J67" s="58">
        <v>0.5</v>
      </c>
      <c r="K67" s="58" t="str">
        <v>East</v>
      </c>
    </row>
    <row r="68" spans="6:11" x14ac:dyDescent="0.2">
      <c r="F68" s="58">
        <v>2022</v>
      </c>
      <c r="G68" s="58" t="str">
        <v>Accessories</v>
      </c>
      <c r="H68" s="58" t="str">
        <v>Tires and Tubes</v>
      </c>
      <c r="I68" s="59">
        <v>9458</v>
      </c>
      <c r="J68" s="58">
        <v>0.85</v>
      </c>
      <c r="K68" s="58" t="str">
        <v>East</v>
      </c>
    </row>
    <row r="69" spans="6:11" x14ac:dyDescent="0.2">
      <c r="F69" s="58">
        <v>2023</v>
      </c>
      <c r="G69" s="58" t="str">
        <v>Clothing</v>
      </c>
      <c r="H69" s="58" t="str">
        <v>Vests</v>
      </c>
      <c r="I69" s="59">
        <v>19339</v>
      </c>
      <c r="J69" s="58">
        <v>0.35</v>
      </c>
      <c r="K69" s="58" t="str">
        <v>East</v>
      </c>
    </row>
    <row r="70" spans="6:11" x14ac:dyDescent="0.2">
      <c r="F70" s="58">
        <v>2021</v>
      </c>
      <c r="G70" s="58" t="str">
        <v>Accessories</v>
      </c>
      <c r="H70" s="58" t="str">
        <v>Bike Racks</v>
      </c>
      <c r="I70" s="59">
        <v>11773</v>
      </c>
      <c r="J70" s="58">
        <v>0.05</v>
      </c>
      <c r="K70" s="58" t="str">
        <v>East</v>
      </c>
    </row>
    <row r="71" spans="6:11" x14ac:dyDescent="0.2">
      <c r="F71" s="58">
        <v>2021</v>
      </c>
      <c r="G71" s="58" t="str">
        <v>Components</v>
      </c>
      <c r="H71" s="58" t="str">
        <v>Saddles</v>
      </c>
      <c r="I71" s="59">
        <v>11400</v>
      </c>
      <c r="J71" s="58">
        <v>0.49</v>
      </c>
      <c r="K71" s="58" t="str">
        <v>East</v>
      </c>
    </row>
    <row r="72" spans="6:11" x14ac:dyDescent="0.2">
      <c r="F72" s="58">
        <v>2021</v>
      </c>
      <c r="G72" s="58" t="str">
        <v>Components</v>
      </c>
      <c r="H72" s="58" t="str">
        <v>Brakes</v>
      </c>
      <c r="I72" s="59">
        <v>49204</v>
      </c>
      <c r="J72" s="58">
        <v>0.34</v>
      </c>
      <c r="K72" s="58" t="str">
        <v>East</v>
      </c>
    </row>
    <row r="73" spans="6:11" x14ac:dyDescent="0.2">
      <c r="F73" s="58">
        <v>2021</v>
      </c>
      <c r="G73" s="58" t="str">
        <v>Components</v>
      </c>
      <c r="H73" s="58" t="str">
        <v>Wheels</v>
      </c>
      <c r="I73" s="59">
        <v>28745</v>
      </c>
      <c r="J73" s="58">
        <v>0.66</v>
      </c>
      <c r="K73" s="58" t="str">
        <v>East</v>
      </c>
    </row>
    <row r="74" spans="6:11" x14ac:dyDescent="0.2">
      <c r="F74" s="58">
        <v>2021</v>
      </c>
      <c r="G74" s="58" t="str">
        <v>Bikes</v>
      </c>
      <c r="H74" s="58" t="str">
        <v>Touring Bikes</v>
      </c>
      <c r="I74" s="59">
        <v>303</v>
      </c>
      <c r="J74" s="58">
        <v>0.22</v>
      </c>
      <c r="K74" s="58" t="str">
        <v>East</v>
      </c>
    </row>
    <row r="75" spans="6:11" x14ac:dyDescent="0.2">
      <c r="F75" s="58">
        <v>2022</v>
      </c>
      <c r="G75" s="58" t="str">
        <v>Clothing</v>
      </c>
      <c r="H75" s="58" t="str">
        <v>Jerseys</v>
      </c>
      <c r="I75" s="59">
        <v>22860</v>
      </c>
      <c r="J75" s="58">
        <v>0.48</v>
      </c>
      <c r="K75" s="58" t="str">
        <v>East</v>
      </c>
    </row>
    <row r="76" spans="6:11" x14ac:dyDescent="0.2">
      <c r="F76" s="58">
        <v>2021</v>
      </c>
      <c r="G76" s="58" t="str">
        <v>Bikes</v>
      </c>
      <c r="H76" s="58" t="str">
        <v>Cargo Bike</v>
      </c>
      <c r="I76" s="59">
        <v>22420</v>
      </c>
      <c r="J76" s="58">
        <v>0.48</v>
      </c>
      <c r="K76" s="58" t="str">
        <v>East</v>
      </c>
    </row>
    <row r="77" spans="6:11" x14ac:dyDescent="0.2">
      <c r="F77" s="58">
        <v>2023</v>
      </c>
      <c r="G77" s="58" t="str">
        <v>Clothing</v>
      </c>
      <c r="H77" s="58" t="str">
        <v>Shorts</v>
      </c>
      <c r="I77" s="59">
        <v>60941</v>
      </c>
      <c r="J77" s="58">
        <v>1</v>
      </c>
      <c r="K77" s="58" t="str">
        <v>East</v>
      </c>
    </row>
    <row r="78" spans="6:11" x14ac:dyDescent="0.2">
      <c r="F78" s="58">
        <v>2021</v>
      </c>
      <c r="G78" s="58" t="str">
        <v>Clothing</v>
      </c>
      <c r="H78" s="58" t="str">
        <v>Bib-Shorts</v>
      </c>
      <c r="I78" s="59">
        <v>35148</v>
      </c>
      <c r="J78" s="58">
        <v>0.28000000000000003</v>
      </c>
      <c r="K78" s="58" t="str">
        <v>East</v>
      </c>
    </row>
    <row r="79" spans="6:11" x14ac:dyDescent="0.2">
      <c r="F79" s="58">
        <v>2021</v>
      </c>
      <c r="G79" s="58" t="str">
        <v>Accessories</v>
      </c>
      <c r="H79" s="58" t="str">
        <v>Lights</v>
      </c>
      <c r="I79" s="59">
        <v>57131</v>
      </c>
      <c r="J79" s="58">
        <v>0.9</v>
      </c>
      <c r="K79" s="58" t="str">
        <v>East</v>
      </c>
    </row>
    <row r="80" spans="6:11" x14ac:dyDescent="0.2">
      <c r="F80" s="58">
        <v>2022</v>
      </c>
      <c r="G80" s="58" t="str">
        <v>Clothing</v>
      </c>
      <c r="H80" s="58" t="str">
        <v>Vests</v>
      </c>
      <c r="I80" s="59">
        <v>58953</v>
      </c>
      <c r="J80" s="58">
        <v>0.25</v>
      </c>
      <c r="K80" s="58" t="str">
        <v>East</v>
      </c>
    </row>
    <row r="81" spans="6:11" x14ac:dyDescent="0.2">
      <c r="F81" s="58">
        <v>2022</v>
      </c>
      <c r="G81" s="58" t="str">
        <v>Clothing</v>
      </c>
      <c r="H81" s="58" t="str">
        <v>Tights</v>
      </c>
      <c r="I81" s="59">
        <v>7159</v>
      </c>
      <c r="J81" s="58">
        <v>0.99</v>
      </c>
      <c r="K81" s="58" t="str">
        <v>East</v>
      </c>
    </row>
    <row r="82" spans="6:11" x14ac:dyDescent="0.2">
      <c r="F82" s="58">
        <v>2023</v>
      </c>
      <c r="G82" s="58" t="str">
        <v>Components</v>
      </c>
      <c r="H82" s="58" t="str">
        <v>Saddles</v>
      </c>
      <c r="I82" s="59">
        <v>43016</v>
      </c>
      <c r="J82" s="58">
        <v>0.42</v>
      </c>
      <c r="K82" s="58" t="str">
        <v>East</v>
      </c>
    </row>
    <row r="83" spans="6:11" x14ac:dyDescent="0.2">
      <c r="F83" s="58">
        <v>2021</v>
      </c>
      <c r="G83" s="58" t="str">
        <v>Clothing</v>
      </c>
      <c r="H83" s="58" t="str">
        <v>Caps</v>
      </c>
      <c r="I83" s="59">
        <v>57676</v>
      </c>
      <c r="J83" s="58">
        <v>0.5</v>
      </c>
      <c r="K83" s="58" t="str">
        <v>East</v>
      </c>
    </row>
    <row r="84" spans="6:11" x14ac:dyDescent="0.2">
      <c r="F84" s="58">
        <v>2023</v>
      </c>
      <c r="G84" s="58" t="str">
        <v>Bikes</v>
      </c>
      <c r="H84" s="58" t="str">
        <v>Touring Bikes</v>
      </c>
      <c r="I84" s="59">
        <v>21653</v>
      </c>
      <c r="J84" s="58">
        <v>0.22</v>
      </c>
      <c r="K84" s="58" t="str">
        <v>East</v>
      </c>
    </row>
    <row r="85" spans="6:11" x14ac:dyDescent="0.2">
      <c r="F85" s="58">
        <v>2021</v>
      </c>
      <c r="G85" s="58" t="str">
        <v>Components</v>
      </c>
      <c r="H85" s="58" t="str">
        <v>Chains</v>
      </c>
      <c r="I85" s="59">
        <v>15398</v>
      </c>
      <c r="J85" s="58">
        <v>0.92</v>
      </c>
      <c r="K85" s="58" t="str">
        <v>East</v>
      </c>
    </row>
    <row r="86" spans="6:11" x14ac:dyDescent="0.2">
      <c r="F86" s="58">
        <v>2023</v>
      </c>
      <c r="G86" s="58" t="str">
        <v>Components</v>
      </c>
      <c r="H86" s="58" t="str">
        <v>Chains</v>
      </c>
      <c r="I86" s="59">
        <v>14530</v>
      </c>
      <c r="J86" s="58">
        <v>0.75</v>
      </c>
      <c r="K86" s="58" t="str">
        <v>North</v>
      </c>
    </row>
    <row r="87" spans="6:11" x14ac:dyDescent="0.2">
      <c r="F87" s="58">
        <v>2021</v>
      </c>
      <c r="G87" s="58" t="str">
        <v>Clothing</v>
      </c>
      <c r="H87" s="58" t="str">
        <v>Socks</v>
      </c>
      <c r="I87" s="59">
        <v>38336</v>
      </c>
      <c r="J87" s="58">
        <v>0.22</v>
      </c>
      <c r="K87" s="58" t="str">
        <v>North</v>
      </c>
    </row>
    <row r="88" spans="6:11" x14ac:dyDescent="0.2">
      <c r="F88" s="58">
        <v>2023</v>
      </c>
      <c r="G88" s="58" t="str">
        <v>Clothing</v>
      </c>
      <c r="H88" s="58" t="str">
        <v>Bib-Shorts</v>
      </c>
      <c r="I88" s="59">
        <v>31344</v>
      </c>
      <c r="J88" s="58">
        <v>0.22</v>
      </c>
      <c r="K88" s="58" t="str">
        <v>North</v>
      </c>
    </row>
    <row r="89" spans="6:11" x14ac:dyDescent="0.2">
      <c r="F89" s="58">
        <v>2021</v>
      </c>
      <c r="G89" s="58" t="str">
        <v>Clothing</v>
      </c>
      <c r="H89" s="58" t="str">
        <v>Shorts</v>
      </c>
      <c r="I89" s="59">
        <v>41084</v>
      </c>
      <c r="J89" s="58">
        <v>0.56000000000000005</v>
      </c>
      <c r="K89" s="58" t="str">
        <v>North</v>
      </c>
    </row>
    <row r="90" spans="6:11" x14ac:dyDescent="0.2">
      <c r="F90" s="58">
        <v>2023</v>
      </c>
      <c r="G90" s="58" t="str">
        <v>Clothing</v>
      </c>
      <c r="H90" s="58" t="str">
        <v>Tights</v>
      </c>
      <c r="I90" s="59">
        <v>40010</v>
      </c>
      <c r="J90" s="58">
        <v>1</v>
      </c>
      <c r="K90" s="58" t="str">
        <v>North</v>
      </c>
    </row>
    <row r="91" spans="6:11" x14ac:dyDescent="0.2">
      <c r="F91" s="58">
        <v>2021</v>
      </c>
      <c r="G91" s="58" t="str">
        <v>Components</v>
      </c>
      <c r="H91" s="58" t="str">
        <v>Handlebars</v>
      </c>
      <c r="I91" s="59">
        <v>41392</v>
      </c>
      <c r="J91" s="58">
        <v>0.35</v>
      </c>
      <c r="K91" s="58" t="str">
        <v>North</v>
      </c>
    </row>
    <row r="92" spans="6:11" x14ac:dyDescent="0.2">
      <c r="F92" s="58">
        <v>2022</v>
      </c>
      <c r="G92" s="58" t="str">
        <v>Clothing</v>
      </c>
      <c r="H92" s="58" t="str">
        <v>Socks</v>
      </c>
      <c r="I92" s="59">
        <v>35569</v>
      </c>
      <c r="J92" s="58">
        <v>0.28000000000000003</v>
      </c>
      <c r="K92" s="58" t="str">
        <v>North</v>
      </c>
    </row>
    <row r="93" spans="6:11" x14ac:dyDescent="0.2">
      <c r="F93" s="58">
        <v>2022</v>
      </c>
      <c r="G93" s="58" t="str">
        <v>Components</v>
      </c>
      <c r="H93" s="58" t="str">
        <v>Brakes</v>
      </c>
      <c r="I93" s="59">
        <v>60618</v>
      </c>
      <c r="J93" s="58">
        <v>0.36</v>
      </c>
      <c r="K93" s="58" t="str">
        <v>North</v>
      </c>
    </row>
    <row r="94" spans="6:11" x14ac:dyDescent="0.2">
      <c r="F94" s="58">
        <v>2022</v>
      </c>
      <c r="G94" s="58" t="str">
        <v>Bikes</v>
      </c>
      <c r="H94" s="58" t="str">
        <v>Mountain Bikes</v>
      </c>
      <c r="I94" s="59">
        <v>28047</v>
      </c>
      <c r="J94" s="58">
        <v>0.4</v>
      </c>
      <c r="K94" s="58" t="str">
        <v>North</v>
      </c>
    </row>
    <row r="95" spans="6:11" x14ac:dyDescent="0.2">
      <c r="F95" s="58">
        <v>2023</v>
      </c>
      <c r="G95" s="58" t="str">
        <v>Components</v>
      </c>
      <c r="H95" s="58" t="str">
        <v>Brakes</v>
      </c>
      <c r="I95" s="59">
        <v>48125</v>
      </c>
      <c r="J95" s="58">
        <v>0.38</v>
      </c>
      <c r="K95" s="58" t="str">
        <v>North</v>
      </c>
    </row>
    <row r="96" spans="6:11" x14ac:dyDescent="0.2">
      <c r="F96" s="58">
        <v>2022</v>
      </c>
      <c r="G96" s="58" t="str">
        <v>Accessories</v>
      </c>
      <c r="H96" s="58" t="str">
        <v>Helmets</v>
      </c>
      <c r="I96" s="59">
        <v>50230</v>
      </c>
      <c r="J96" s="58">
        <v>0.9</v>
      </c>
      <c r="K96" s="58" t="str">
        <v>North</v>
      </c>
    </row>
    <row r="97" spans="6:11" x14ac:dyDescent="0.2">
      <c r="F97" s="58">
        <v>2022</v>
      </c>
      <c r="G97" s="58" t="str">
        <v>Accessories</v>
      </c>
      <c r="H97" s="58" t="str">
        <v>Lights</v>
      </c>
      <c r="I97" s="59">
        <v>37438</v>
      </c>
      <c r="J97" s="58">
        <v>0.9</v>
      </c>
      <c r="K97" s="58" t="str">
        <v>North</v>
      </c>
    </row>
    <row r="98" spans="6:11" x14ac:dyDescent="0.2">
      <c r="F98" s="58">
        <v>2022</v>
      </c>
      <c r="G98" s="58" t="str">
        <v>Accessories</v>
      </c>
      <c r="H98" s="58" t="str">
        <v>Locks</v>
      </c>
      <c r="I98" s="59">
        <v>2752</v>
      </c>
      <c r="J98" s="58">
        <v>0.9</v>
      </c>
      <c r="K98" s="58" t="str">
        <v>North</v>
      </c>
    </row>
    <row r="99" spans="6:11" x14ac:dyDescent="0.2">
      <c r="F99" s="58">
        <v>2022</v>
      </c>
      <c r="G99" s="58" t="str">
        <v>Components</v>
      </c>
      <c r="H99" s="58" t="str">
        <v>Bottom Brackets</v>
      </c>
      <c r="I99" s="59">
        <v>57689</v>
      </c>
      <c r="J99" s="58">
        <v>0.23</v>
      </c>
      <c r="K99" s="58" t="str">
        <v>North</v>
      </c>
    </row>
    <row r="100" spans="6:11" x14ac:dyDescent="0.2">
      <c r="F100" s="58">
        <v>2021</v>
      </c>
      <c r="G100" s="58" t="str">
        <v>Clothing</v>
      </c>
      <c r="H100" s="58" t="str">
        <v>Jerseys</v>
      </c>
      <c r="I100" s="59">
        <v>51884</v>
      </c>
      <c r="J100" s="58">
        <v>0.05</v>
      </c>
      <c r="K100" s="58" t="str">
        <v>North</v>
      </c>
    </row>
    <row r="101" spans="6:11" x14ac:dyDescent="0.2">
      <c r="F101" s="58">
        <v>2023</v>
      </c>
      <c r="G101" s="58" t="str">
        <v>Components</v>
      </c>
      <c r="H101" s="58" t="str">
        <v>Bottom Brackets</v>
      </c>
      <c r="I101" s="59">
        <v>35789</v>
      </c>
      <c r="J101" s="58">
        <v>0.27</v>
      </c>
      <c r="K101" s="58" t="str">
        <v>North</v>
      </c>
    </row>
    <row r="102" spans="6:11" x14ac:dyDescent="0.2">
      <c r="F102" s="58">
        <v>2021</v>
      </c>
      <c r="G102" s="58" t="str">
        <v>Bikes</v>
      </c>
      <c r="H102" s="58" t="str">
        <v>Road Bikes</v>
      </c>
      <c r="I102" s="59">
        <v>32870</v>
      </c>
      <c r="J102" s="58">
        <v>0.5</v>
      </c>
      <c r="K102" s="58" t="str">
        <v>North</v>
      </c>
    </row>
    <row r="103" spans="6:11" x14ac:dyDescent="0.2">
      <c r="F103" s="58">
        <v>2023</v>
      </c>
      <c r="G103" s="58" t="str">
        <v>Clothing</v>
      </c>
      <c r="H103" s="58" t="str">
        <v>Jerseys</v>
      </c>
      <c r="I103" s="59">
        <v>62310</v>
      </c>
      <c r="J103" s="58">
        <v>0.4</v>
      </c>
      <c r="K103" s="58" t="str">
        <v>North</v>
      </c>
    </row>
    <row r="104" spans="6:11" x14ac:dyDescent="0.2">
      <c r="F104" s="58">
        <v>2023</v>
      </c>
      <c r="G104" s="58" t="str">
        <v>Accessories</v>
      </c>
      <c r="H104" s="58" t="str">
        <v>Tires and Tubes</v>
      </c>
      <c r="I104" s="59">
        <v>58595</v>
      </c>
      <c r="J104" s="58">
        <v>0.9</v>
      </c>
      <c r="K104" s="58" t="str">
        <v>North</v>
      </c>
    </row>
    <row r="105" spans="6:11" x14ac:dyDescent="0.2">
      <c r="F105" s="58">
        <v>2023</v>
      </c>
      <c r="G105" s="58" t="str">
        <v>Bikes</v>
      </c>
      <c r="H105" s="58" t="str">
        <v>Cargo Bike</v>
      </c>
      <c r="I105" s="59">
        <v>59196</v>
      </c>
      <c r="J105" s="58">
        <v>0.6</v>
      </c>
      <c r="K105" s="58" t="str">
        <v>North</v>
      </c>
    </row>
    <row r="106" spans="6:11" x14ac:dyDescent="0.2">
      <c r="F106" s="58">
        <v>2023</v>
      </c>
      <c r="G106" s="58" t="str">
        <v>Bikes</v>
      </c>
      <c r="H106" s="58" t="str">
        <v>Mountain Bikes</v>
      </c>
      <c r="I106" s="59">
        <v>38562</v>
      </c>
      <c r="J106" s="58">
        <v>0.46</v>
      </c>
      <c r="K106" s="58" t="str">
        <v>North</v>
      </c>
    </row>
    <row r="107" spans="6:11" x14ac:dyDescent="0.2">
      <c r="F107" s="58">
        <v>2023</v>
      </c>
      <c r="G107" s="58" t="str">
        <v>Accessories</v>
      </c>
      <c r="H107" s="58" t="str">
        <v>Bike Racks</v>
      </c>
      <c r="I107" s="59">
        <v>24171</v>
      </c>
      <c r="J107" s="58">
        <v>0.92</v>
      </c>
      <c r="K107" s="58" t="str">
        <v>North</v>
      </c>
    </row>
    <row r="108" spans="6:11" x14ac:dyDescent="0.2">
      <c r="F108" s="58">
        <v>2023</v>
      </c>
      <c r="G108" s="58" t="str">
        <v>Clothing</v>
      </c>
      <c r="H108" s="58" t="str">
        <v>Caps</v>
      </c>
      <c r="I108" s="59">
        <v>32277</v>
      </c>
      <c r="J108" s="58">
        <v>0.15</v>
      </c>
      <c r="K108" s="58" t="str">
        <v>North</v>
      </c>
    </row>
    <row r="109" spans="6:11" x14ac:dyDescent="0.2">
      <c r="F109" s="58">
        <v>2021</v>
      </c>
      <c r="G109" s="58" t="str">
        <v>Bikes</v>
      </c>
      <c r="H109" s="58" t="str">
        <v>Mountain Bikes</v>
      </c>
      <c r="I109" s="59">
        <v>30418</v>
      </c>
      <c r="J109" s="58">
        <v>0.35</v>
      </c>
      <c r="K109" s="58" t="str">
        <v>North</v>
      </c>
    </row>
    <row r="110" spans="6:11" x14ac:dyDescent="0.2">
      <c r="F110" s="58">
        <v>2023</v>
      </c>
      <c r="G110" s="58" t="str">
        <v>Accessories</v>
      </c>
      <c r="H110" s="58" t="str">
        <v>Pumps</v>
      </c>
      <c r="I110" s="59">
        <v>54065</v>
      </c>
      <c r="J110" s="58">
        <v>0.95</v>
      </c>
      <c r="K110" s="58" t="str">
        <v>North</v>
      </c>
    </row>
    <row r="111" spans="6:11" x14ac:dyDescent="0.2">
      <c r="F111" s="58">
        <v>2022</v>
      </c>
      <c r="G111" s="58" t="str">
        <v>Accessories</v>
      </c>
      <c r="H111" s="58" t="str">
        <v>Pumps</v>
      </c>
      <c r="I111" s="59">
        <v>39837</v>
      </c>
      <c r="J111" s="58">
        <v>0.8</v>
      </c>
      <c r="K111" s="58" t="str">
        <v>North</v>
      </c>
    </row>
    <row r="112" spans="6:11" x14ac:dyDescent="0.2">
      <c r="F112" s="58">
        <v>2022</v>
      </c>
      <c r="G112" s="58" t="str">
        <v>Accessories</v>
      </c>
      <c r="H112" s="58" t="str">
        <v>Bike Racks</v>
      </c>
      <c r="I112" s="59">
        <v>17721</v>
      </c>
      <c r="J112" s="58">
        <v>0.9</v>
      </c>
      <c r="K112" s="58" t="str">
        <v>North</v>
      </c>
    </row>
    <row r="113" spans="6:11" x14ac:dyDescent="0.2">
      <c r="F113" s="58">
        <v>2023</v>
      </c>
      <c r="G113" s="58" t="str">
        <v>Accessories</v>
      </c>
      <c r="H113" s="58" t="str">
        <v>Helmets</v>
      </c>
      <c r="I113" s="59">
        <v>53293</v>
      </c>
      <c r="J113" s="58">
        <v>0.95</v>
      </c>
      <c r="K113" s="58" t="str">
        <v>North</v>
      </c>
    </row>
    <row r="114" spans="6:11" x14ac:dyDescent="0.2">
      <c r="F114" s="58">
        <v>2021</v>
      </c>
      <c r="G114" s="58" t="str">
        <v>Accessories</v>
      </c>
      <c r="H114" s="58" t="str">
        <v>Pumps</v>
      </c>
      <c r="I114" s="59">
        <v>62498</v>
      </c>
      <c r="J114" s="58">
        <v>0.1</v>
      </c>
      <c r="K114" s="58" t="str">
        <v>North</v>
      </c>
    </row>
    <row r="115" spans="6:11" x14ac:dyDescent="0.2">
      <c r="F115" s="58">
        <v>2021</v>
      </c>
      <c r="G115" s="58" t="str">
        <v>Clothing</v>
      </c>
      <c r="H115" s="58" t="str">
        <v>Tights</v>
      </c>
      <c r="I115" s="59">
        <v>12158</v>
      </c>
      <c r="J115" s="58">
        <v>0.3</v>
      </c>
      <c r="K115" s="58" t="str">
        <v>North</v>
      </c>
    </row>
    <row r="116" spans="6:11" x14ac:dyDescent="0.2">
      <c r="F116" s="58">
        <v>2023</v>
      </c>
      <c r="G116" s="58" t="str">
        <v>Bikes</v>
      </c>
      <c r="H116" s="58" t="str">
        <v>Road Bikes</v>
      </c>
      <c r="I116" s="59">
        <v>621</v>
      </c>
      <c r="J116" s="58">
        <v>0.65</v>
      </c>
      <c r="K116" s="58" t="str">
        <v>North</v>
      </c>
    </row>
    <row r="117" spans="6:11" x14ac:dyDescent="0.2">
      <c r="F117" s="58">
        <v>2023</v>
      </c>
      <c r="G117" s="58" t="str">
        <v>Accessories</v>
      </c>
      <c r="H117" s="58" t="str">
        <v>Lights</v>
      </c>
      <c r="I117" s="59">
        <v>51779</v>
      </c>
      <c r="J117" s="58">
        <v>0.9</v>
      </c>
      <c r="K117" s="58" t="str">
        <v>North</v>
      </c>
    </row>
    <row r="118" spans="6:11" x14ac:dyDescent="0.2">
      <c r="F118" s="58">
        <v>2021</v>
      </c>
      <c r="G118" s="58" t="str">
        <v>Accessories</v>
      </c>
      <c r="H118" s="58" t="str">
        <v>Helmets</v>
      </c>
      <c r="I118" s="59">
        <v>46291</v>
      </c>
      <c r="J118" s="58">
        <v>0.99</v>
      </c>
      <c r="K118" s="58" t="str">
        <v>North</v>
      </c>
    </row>
    <row r="119" spans="6:11" x14ac:dyDescent="0.2">
      <c r="F119" s="58">
        <v>2022</v>
      </c>
      <c r="G119" s="58" t="str">
        <v>Clothing</v>
      </c>
      <c r="H119" s="58" t="str">
        <v>Bib-Shorts</v>
      </c>
      <c r="I119" s="59">
        <v>16684</v>
      </c>
      <c r="J119" s="58">
        <v>0.36</v>
      </c>
      <c r="K119" s="58" t="str">
        <v>North</v>
      </c>
    </row>
    <row r="120" spans="6:11" x14ac:dyDescent="0.2">
      <c r="F120" s="58">
        <v>2021</v>
      </c>
      <c r="G120" s="58" t="str">
        <v>Accessories</v>
      </c>
      <c r="H120" s="58" t="str">
        <v>Tires and Tubes</v>
      </c>
      <c r="I120" s="59">
        <v>10737</v>
      </c>
      <c r="J120" s="58">
        <v>0.9</v>
      </c>
      <c r="K120" s="58" t="str">
        <v>North</v>
      </c>
    </row>
    <row r="121" spans="6:11" x14ac:dyDescent="0.2">
      <c r="F121" s="58">
        <v>2023</v>
      </c>
      <c r="G121" s="58" t="str">
        <v>Accessories</v>
      </c>
      <c r="H121" s="58" t="str">
        <v>Locks</v>
      </c>
      <c r="I121" s="59">
        <v>1660</v>
      </c>
      <c r="J121" s="58">
        <v>1</v>
      </c>
      <c r="K121" s="58" t="str">
        <v>North</v>
      </c>
    </row>
    <row r="122" spans="6:11" x14ac:dyDescent="0.2">
      <c r="F122" s="58">
        <v>2022</v>
      </c>
      <c r="G122" s="58" t="str">
        <v>Bikes</v>
      </c>
      <c r="H122" s="58" t="str">
        <v>Road Bikes</v>
      </c>
      <c r="I122" s="59">
        <v>8500</v>
      </c>
      <c r="J122" s="58">
        <v>0.46</v>
      </c>
      <c r="K122" s="58" t="str">
        <v>North</v>
      </c>
    </row>
    <row r="123" spans="6:11" x14ac:dyDescent="0.2">
      <c r="F123" s="58">
        <v>2022</v>
      </c>
      <c r="G123" s="58" t="str">
        <v>Components</v>
      </c>
      <c r="H123" s="58" t="str">
        <v>Wheels</v>
      </c>
      <c r="I123" s="59">
        <v>59934</v>
      </c>
      <c r="J123" s="58">
        <v>0.75</v>
      </c>
      <c r="K123" s="58" t="str">
        <v>North</v>
      </c>
    </row>
    <row r="124" spans="6:11" x14ac:dyDescent="0.2">
      <c r="F124" s="58">
        <v>2022</v>
      </c>
      <c r="G124" s="58" t="str">
        <v>Bikes</v>
      </c>
      <c r="H124" s="58" t="str">
        <v>Touring Bikes</v>
      </c>
      <c r="I124" s="59">
        <v>2089</v>
      </c>
      <c r="J124" s="58">
        <v>0.15</v>
      </c>
      <c r="K124" s="58" t="str">
        <v>North</v>
      </c>
    </row>
    <row r="125" spans="6:11" x14ac:dyDescent="0.2">
      <c r="F125" s="58">
        <v>2023</v>
      </c>
      <c r="G125" s="58" t="str">
        <v>Clothing</v>
      </c>
      <c r="H125" s="58" t="str">
        <v>Socks</v>
      </c>
      <c r="I125" s="59">
        <v>50379</v>
      </c>
      <c r="J125" s="58">
        <v>0.48</v>
      </c>
      <c r="K125" s="58" t="str">
        <v>North</v>
      </c>
    </row>
    <row r="126" spans="6:11" x14ac:dyDescent="0.2">
      <c r="F126" s="58">
        <v>2022</v>
      </c>
      <c r="G126" s="58" t="str">
        <v>Clothing</v>
      </c>
      <c r="H126" s="58" t="str">
        <v>Shorts</v>
      </c>
      <c r="I126" s="59">
        <v>2361</v>
      </c>
      <c r="J126" s="58">
        <v>0.66</v>
      </c>
      <c r="K126" s="58" t="str">
        <v>North</v>
      </c>
    </row>
    <row r="127" spans="6:11" x14ac:dyDescent="0.2">
      <c r="F127" s="58">
        <v>2021</v>
      </c>
      <c r="G127" s="58" t="str">
        <v>Accessories</v>
      </c>
      <c r="H127" s="58" t="str">
        <v>Locks</v>
      </c>
      <c r="I127" s="59">
        <v>27922</v>
      </c>
      <c r="J127" s="58">
        <v>0.85</v>
      </c>
      <c r="K127" s="58" t="str">
        <v>North</v>
      </c>
    </row>
    <row r="128" spans="6:11" x14ac:dyDescent="0.2">
      <c r="F128" s="58">
        <v>2021</v>
      </c>
      <c r="G128" s="58" t="str">
        <v>Components</v>
      </c>
      <c r="H128" s="58" t="str">
        <v>Bottom Brackets</v>
      </c>
      <c r="I128" s="59">
        <v>3805</v>
      </c>
      <c r="J128" s="58">
        <v>0.35</v>
      </c>
      <c r="K128" s="58" t="str">
        <v>North</v>
      </c>
    </row>
    <row r="129" spans="6:11" x14ac:dyDescent="0.2">
      <c r="F129" s="58">
        <v>2023</v>
      </c>
      <c r="G129" s="58" t="str">
        <v>Components</v>
      </c>
      <c r="H129" s="58" t="str">
        <v>Wheels</v>
      </c>
      <c r="I129" s="59">
        <v>7269</v>
      </c>
      <c r="J129" s="58">
        <v>0.96</v>
      </c>
      <c r="K129" s="58" t="str">
        <v>North</v>
      </c>
    </row>
    <row r="130" spans="6:11" x14ac:dyDescent="0.2">
      <c r="F130" s="58">
        <v>2022</v>
      </c>
      <c r="G130" s="58" t="str">
        <v>Components</v>
      </c>
      <c r="H130" s="58" t="str">
        <v>Chains</v>
      </c>
      <c r="I130" s="59">
        <v>49236</v>
      </c>
      <c r="J130" s="58">
        <v>0.7</v>
      </c>
      <c r="K130" s="58" t="str">
        <v>North</v>
      </c>
    </row>
    <row r="131" spans="6:11" x14ac:dyDescent="0.2">
      <c r="F131" s="58">
        <v>2022</v>
      </c>
      <c r="G131" s="58" t="str">
        <v>Clothing</v>
      </c>
      <c r="H131" s="58" t="str">
        <v>Caps</v>
      </c>
      <c r="I131" s="59">
        <v>9319</v>
      </c>
      <c r="J131" s="58">
        <v>0.2</v>
      </c>
      <c r="K131" s="58" t="str">
        <v>North</v>
      </c>
    </row>
    <row r="132" spans="6:11" x14ac:dyDescent="0.2">
      <c r="F132" s="58">
        <v>2021</v>
      </c>
      <c r="G132" s="58" t="str">
        <v>Clothing</v>
      </c>
      <c r="H132" s="58" t="str">
        <v>Vests</v>
      </c>
      <c r="I132" s="59">
        <v>52026</v>
      </c>
      <c r="J132" s="58">
        <v>0.36</v>
      </c>
      <c r="K132" s="58" t="str">
        <v>North</v>
      </c>
    </row>
    <row r="133" spans="6:11" x14ac:dyDescent="0.2">
      <c r="F133" s="58">
        <v>2023</v>
      </c>
      <c r="G133" s="58" t="str">
        <v>Components</v>
      </c>
      <c r="H133" s="58" t="str">
        <v>Handlebars</v>
      </c>
      <c r="I133" s="59">
        <v>2804</v>
      </c>
      <c r="J133" s="58">
        <v>0.35</v>
      </c>
      <c r="K133" s="58" t="str">
        <v>North</v>
      </c>
    </row>
    <row r="134" spans="6:11" x14ac:dyDescent="0.2">
      <c r="F134" s="58">
        <v>2022</v>
      </c>
      <c r="G134" s="58" t="str">
        <v>Components</v>
      </c>
      <c r="H134" s="58" t="str">
        <v>Handlebars</v>
      </c>
      <c r="I134" s="59">
        <v>58546</v>
      </c>
      <c r="J134" s="58">
        <v>0.38</v>
      </c>
      <c r="K134" s="58" t="str">
        <v>North</v>
      </c>
    </row>
    <row r="135" spans="6:11" x14ac:dyDescent="0.2">
      <c r="F135" s="58">
        <v>2021</v>
      </c>
      <c r="G135" s="58" t="str">
        <v>Components</v>
      </c>
      <c r="H135" s="58" t="str">
        <v>Pedals</v>
      </c>
      <c r="I135" s="59">
        <v>29916</v>
      </c>
      <c r="J135" s="58">
        <v>0.36</v>
      </c>
      <c r="K135" s="58" t="str">
        <v>North</v>
      </c>
    </row>
    <row r="136" spans="6:11" x14ac:dyDescent="0.2">
      <c r="F136" s="58">
        <v>2022</v>
      </c>
      <c r="G136" s="58" t="str">
        <v>Clothing</v>
      </c>
      <c r="H136" s="58" t="str">
        <v>Gloves</v>
      </c>
      <c r="I136" s="59">
        <v>18997</v>
      </c>
      <c r="J136" s="58">
        <v>0.65</v>
      </c>
      <c r="K136" s="58" t="str">
        <v>North</v>
      </c>
    </row>
    <row r="137" spans="6:11" x14ac:dyDescent="0.2">
      <c r="F137" s="58">
        <v>2022</v>
      </c>
      <c r="G137" s="58" t="str">
        <v>Components</v>
      </c>
      <c r="H137" s="58" t="str">
        <v>Pedals</v>
      </c>
      <c r="I137" s="59">
        <v>7510</v>
      </c>
      <c r="J137" s="58">
        <v>0.17</v>
      </c>
      <c r="K137" s="58" t="str">
        <v>North</v>
      </c>
    </row>
    <row r="138" spans="6:11" x14ac:dyDescent="0.2">
      <c r="F138" s="58">
        <v>2023</v>
      </c>
      <c r="G138" s="58" t="str">
        <v>Components</v>
      </c>
      <c r="H138" s="58" t="str">
        <v>Pedals</v>
      </c>
      <c r="I138" s="59">
        <v>6149</v>
      </c>
      <c r="J138" s="58">
        <v>0.38</v>
      </c>
      <c r="K138" s="58" t="str">
        <v>North</v>
      </c>
    </row>
    <row r="139" spans="6:11" x14ac:dyDescent="0.2">
      <c r="F139" s="58">
        <v>2023</v>
      </c>
      <c r="G139" s="58" t="str">
        <v>Clothing</v>
      </c>
      <c r="H139" s="58" t="str">
        <v>Gloves</v>
      </c>
      <c r="I139" s="59">
        <v>578</v>
      </c>
      <c r="J139" s="58">
        <v>0.88</v>
      </c>
      <c r="K139" s="58" t="str">
        <v>North</v>
      </c>
    </row>
    <row r="140" spans="6:11" x14ac:dyDescent="0.2">
      <c r="F140" s="58">
        <v>2022</v>
      </c>
      <c r="G140" s="58" t="str">
        <v>Components</v>
      </c>
      <c r="H140" s="58" t="str">
        <v>Saddles</v>
      </c>
      <c r="I140" s="59">
        <v>2984</v>
      </c>
      <c r="J140" s="58">
        <v>0.38</v>
      </c>
      <c r="K140" s="58" t="str">
        <v>North</v>
      </c>
    </row>
    <row r="141" spans="6:11" x14ac:dyDescent="0.2">
      <c r="F141" s="58">
        <v>2022</v>
      </c>
      <c r="G141" s="58" t="str">
        <v>Bikes</v>
      </c>
      <c r="H141" s="58" t="str">
        <v>Cargo Bike</v>
      </c>
      <c r="I141" s="59">
        <v>44460</v>
      </c>
      <c r="J141" s="58">
        <v>0.46</v>
      </c>
      <c r="K141" s="58" t="str">
        <v>North</v>
      </c>
    </row>
    <row r="142" spans="6:11" x14ac:dyDescent="0.2">
      <c r="F142" s="58">
        <v>2021</v>
      </c>
      <c r="G142" s="58" t="str">
        <v>Clothing</v>
      </c>
      <c r="H142" s="58" t="str">
        <v>Gloves</v>
      </c>
      <c r="I142" s="59">
        <v>15181</v>
      </c>
      <c r="J142" s="58">
        <v>0.5</v>
      </c>
      <c r="K142" s="58" t="str">
        <v>North</v>
      </c>
    </row>
    <row r="143" spans="6:11" x14ac:dyDescent="0.2">
      <c r="F143" s="58">
        <v>2022</v>
      </c>
      <c r="G143" s="58" t="str">
        <v>Accessories</v>
      </c>
      <c r="H143" s="58" t="str">
        <v>Tires and Tubes</v>
      </c>
      <c r="I143" s="59">
        <v>7540</v>
      </c>
      <c r="J143" s="58">
        <v>0.85</v>
      </c>
      <c r="K143" s="58" t="str">
        <v>North</v>
      </c>
    </row>
    <row r="144" spans="6:11" x14ac:dyDescent="0.2">
      <c r="F144" s="58">
        <v>2023</v>
      </c>
      <c r="G144" s="58" t="str">
        <v>Clothing</v>
      </c>
      <c r="H144" s="58" t="str">
        <v>Vests</v>
      </c>
      <c r="I144" s="59">
        <v>9029</v>
      </c>
      <c r="J144" s="58">
        <v>0.35</v>
      </c>
      <c r="K144" s="58" t="str">
        <v>North</v>
      </c>
    </row>
    <row r="145" spans="6:11" x14ac:dyDescent="0.2">
      <c r="F145" s="58">
        <v>2021</v>
      </c>
      <c r="G145" s="58" t="str">
        <v>Accessories</v>
      </c>
      <c r="H145" s="58" t="str">
        <v>Bike Racks</v>
      </c>
      <c r="I145" s="59">
        <v>25961</v>
      </c>
      <c r="J145" s="58">
        <v>0.05</v>
      </c>
      <c r="K145" s="58" t="str">
        <v>North</v>
      </c>
    </row>
    <row r="146" spans="6:11" x14ac:dyDescent="0.2">
      <c r="F146" s="58">
        <v>2021</v>
      </c>
      <c r="G146" s="58" t="str">
        <v>Components</v>
      </c>
      <c r="H146" s="58" t="str">
        <v>Saddles</v>
      </c>
      <c r="I146" s="59">
        <v>22697</v>
      </c>
      <c r="J146" s="58">
        <v>0.49</v>
      </c>
      <c r="K146" s="58" t="str">
        <v>North</v>
      </c>
    </row>
    <row r="147" spans="6:11" x14ac:dyDescent="0.2">
      <c r="F147" s="58">
        <v>2021</v>
      </c>
      <c r="G147" s="58" t="str">
        <v>Components</v>
      </c>
      <c r="H147" s="58" t="str">
        <v>Brakes</v>
      </c>
      <c r="I147" s="59">
        <v>38294</v>
      </c>
      <c r="J147" s="58">
        <v>0.34</v>
      </c>
      <c r="K147" s="58" t="str">
        <v>North</v>
      </c>
    </row>
    <row r="148" spans="6:11" x14ac:dyDescent="0.2">
      <c r="F148" s="58">
        <v>2021</v>
      </c>
      <c r="G148" s="58" t="str">
        <v>Components</v>
      </c>
      <c r="H148" s="58" t="str">
        <v>Wheels</v>
      </c>
      <c r="I148" s="59">
        <v>45944</v>
      </c>
      <c r="J148" s="58">
        <v>0.66</v>
      </c>
      <c r="K148" s="58" t="str">
        <v>North</v>
      </c>
    </row>
    <row r="149" spans="6:11" x14ac:dyDescent="0.2">
      <c r="F149" s="58">
        <v>2021</v>
      </c>
      <c r="G149" s="58" t="str">
        <v>Bikes</v>
      </c>
      <c r="H149" s="58" t="str">
        <v>Touring Bikes</v>
      </c>
      <c r="I149" s="59">
        <v>36413</v>
      </c>
      <c r="J149" s="58">
        <v>0.22</v>
      </c>
      <c r="K149" s="58" t="str">
        <v>North</v>
      </c>
    </row>
    <row r="150" spans="6:11" x14ac:dyDescent="0.2">
      <c r="F150" s="58">
        <v>2022</v>
      </c>
      <c r="G150" s="58" t="str">
        <v>Clothing</v>
      </c>
      <c r="H150" s="58" t="str">
        <v>Jerseys</v>
      </c>
      <c r="I150" s="59">
        <v>53744</v>
      </c>
      <c r="J150" s="58">
        <v>0.48</v>
      </c>
      <c r="K150" s="58" t="str">
        <v>North</v>
      </c>
    </row>
    <row r="151" spans="6:11" x14ac:dyDescent="0.2">
      <c r="F151" s="58">
        <v>2021</v>
      </c>
      <c r="G151" s="58" t="str">
        <v>Bikes</v>
      </c>
      <c r="H151" s="58" t="str">
        <v>Cargo Bike</v>
      </c>
      <c r="I151" s="59">
        <v>10217</v>
      </c>
      <c r="J151" s="58">
        <v>0.48</v>
      </c>
      <c r="K151" s="58" t="str">
        <v>North</v>
      </c>
    </row>
    <row r="152" spans="6:11" x14ac:dyDescent="0.2">
      <c r="F152" s="58">
        <v>2023</v>
      </c>
      <c r="G152" s="58" t="str">
        <v>Clothing</v>
      </c>
      <c r="H152" s="58" t="str">
        <v>Shorts</v>
      </c>
      <c r="I152" s="59">
        <v>62900</v>
      </c>
      <c r="J152" s="58">
        <v>1</v>
      </c>
      <c r="K152" s="58" t="str">
        <v>North</v>
      </c>
    </row>
    <row r="153" spans="6:11" x14ac:dyDescent="0.2">
      <c r="F153" s="58">
        <v>2021</v>
      </c>
      <c r="G153" s="58" t="str">
        <v>Clothing</v>
      </c>
      <c r="H153" s="58" t="str">
        <v>Bib-Shorts</v>
      </c>
      <c r="I153" s="59">
        <v>17078</v>
      </c>
      <c r="J153" s="58">
        <v>0.28000000000000003</v>
      </c>
      <c r="K153" s="58" t="str">
        <v>North</v>
      </c>
    </row>
    <row r="154" spans="6:11" x14ac:dyDescent="0.2">
      <c r="F154" s="58">
        <v>2021</v>
      </c>
      <c r="G154" s="58" t="str">
        <v>Accessories</v>
      </c>
      <c r="H154" s="58" t="str">
        <v>Lights</v>
      </c>
      <c r="I154" s="59">
        <v>29432</v>
      </c>
      <c r="J154" s="58">
        <v>0.9</v>
      </c>
      <c r="K154" s="58" t="str">
        <v>North</v>
      </c>
    </row>
    <row r="155" spans="6:11" x14ac:dyDescent="0.2">
      <c r="F155" s="58">
        <v>2022</v>
      </c>
      <c r="G155" s="58" t="str">
        <v>Clothing</v>
      </c>
      <c r="H155" s="58" t="str">
        <v>Vests</v>
      </c>
      <c r="I155" s="59">
        <v>44757</v>
      </c>
      <c r="J155" s="58">
        <v>0.25</v>
      </c>
      <c r="K155" s="58" t="str">
        <v>North</v>
      </c>
    </row>
    <row r="156" spans="6:11" x14ac:dyDescent="0.2">
      <c r="F156" s="58">
        <v>2022</v>
      </c>
      <c r="G156" s="58" t="str">
        <v>Clothing</v>
      </c>
      <c r="H156" s="58" t="str">
        <v>Tights</v>
      </c>
      <c r="I156" s="59">
        <v>15047</v>
      </c>
      <c r="J156" s="58">
        <v>0.99</v>
      </c>
      <c r="K156" s="58" t="str">
        <v>North</v>
      </c>
    </row>
    <row r="157" spans="6:11" x14ac:dyDescent="0.2">
      <c r="F157" s="58">
        <v>2023</v>
      </c>
      <c r="G157" s="58" t="str">
        <v>Components</v>
      </c>
      <c r="H157" s="58" t="str">
        <v>Saddles</v>
      </c>
      <c r="I157" s="59">
        <v>53491</v>
      </c>
      <c r="J157" s="58">
        <v>0.42</v>
      </c>
      <c r="K157" s="58" t="str">
        <v>North</v>
      </c>
    </row>
    <row r="158" spans="6:11" x14ac:dyDescent="0.2">
      <c r="F158" s="58">
        <v>2021</v>
      </c>
      <c r="G158" s="58" t="str">
        <v>Clothing</v>
      </c>
      <c r="H158" s="58" t="str">
        <v>Caps</v>
      </c>
      <c r="I158" s="59">
        <v>33578</v>
      </c>
      <c r="J158" s="58">
        <v>0.5</v>
      </c>
      <c r="K158" s="58" t="str">
        <v>North</v>
      </c>
    </row>
    <row r="159" spans="6:11" x14ac:dyDescent="0.2">
      <c r="F159" s="58">
        <v>2023</v>
      </c>
      <c r="G159" s="58" t="str">
        <v>Bikes</v>
      </c>
      <c r="H159" s="58" t="str">
        <v>Touring Bikes</v>
      </c>
      <c r="I159" s="59">
        <v>39084</v>
      </c>
      <c r="J159" s="58">
        <v>0.22</v>
      </c>
      <c r="K159" s="58" t="str">
        <v>North</v>
      </c>
    </row>
    <row r="160" spans="6:11" x14ac:dyDescent="0.2">
      <c r="F160" s="58">
        <v>2021</v>
      </c>
      <c r="G160" s="58" t="str">
        <v>Components</v>
      </c>
      <c r="H160" s="58" t="str">
        <v>Chains</v>
      </c>
      <c r="I160" s="59">
        <v>13497</v>
      </c>
      <c r="J160" s="58">
        <v>0.92</v>
      </c>
      <c r="K160" s="58" t="str">
        <v>North</v>
      </c>
    </row>
    <row r="161" spans="6:11" x14ac:dyDescent="0.2">
      <c r="F161" s="58">
        <v>2023</v>
      </c>
      <c r="G161" s="58" t="str">
        <v>Components</v>
      </c>
      <c r="H161" s="58" t="str">
        <v>Chains</v>
      </c>
      <c r="I161" s="59">
        <v>59227</v>
      </c>
      <c r="J161" s="58">
        <v>0.75</v>
      </c>
      <c r="K161" s="58" t="str">
        <v>South</v>
      </c>
    </row>
    <row r="162" spans="6:11" x14ac:dyDescent="0.2">
      <c r="F162" s="58">
        <v>2021</v>
      </c>
      <c r="G162" s="58" t="str">
        <v>Clothing</v>
      </c>
      <c r="H162" s="58" t="str">
        <v>Socks</v>
      </c>
      <c r="I162" s="59">
        <v>438</v>
      </c>
      <c r="J162" s="58">
        <v>0.22</v>
      </c>
      <c r="K162" s="58" t="str">
        <v>South</v>
      </c>
    </row>
    <row r="163" spans="6:11" x14ac:dyDescent="0.2">
      <c r="F163" s="58">
        <v>2023</v>
      </c>
      <c r="G163" s="58" t="str">
        <v>Clothing</v>
      </c>
      <c r="H163" s="58" t="str">
        <v>Bib-Shorts</v>
      </c>
      <c r="I163" s="59">
        <v>10693</v>
      </c>
      <c r="J163" s="58">
        <v>0.22</v>
      </c>
      <c r="K163" s="58" t="str">
        <v>South</v>
      </c>
    </row>
    <row r="164" spans="6:11" x14ac:dyDescent="0.2">
      <c r="F164" s="58">
        <v>2021</v>
      </c>
      <c r="G164" s="58" t="str">
        <v>Clothing</v>
      </c>
      <c r="H164" s="58" t="str">
        <v>Shorts</v>
      </c>
      <c r="I164" s="59">
        <v>20997</v>
      </c>
      <c r="J164" s="58">
        <v>0.56000000000000005</v>
      </c>
      <c r="K164" s="58" t="str">
        <v>South</v>
      </c>
    </row>
    <row r="165" spans="6:11" x14ac:dyDescent="0.2">
      <c r="F165" s="58">
        <v>2023</v>
      </c>
      <c r="G165" s="58" t="str">
        <v>Clothing</v>
      </c>
      <c r="H165" s="58" t="str">
        <v>Tights</v>
      </c>
      <c r="I165" s="59">
        <v>15999</v>
      </c>
      <c r="J165" s="58">
        <v>1</v>
      </c>
      <c r="K165" s="58" t="str">
        <v>South</v>
      </c>
    </row>
    <row r="166" spans="6:11" x14ac:dyDescent="0.2">
      <c r="F166" s="58">
        <v>2021</v>
      </c>
      <c r="G166" s="58" t="str">
        <v>Components</v>
      </c>
      <c r="H166" s="58" t="str">
        <v>Handlebars</v>
      </c>
      <c r="I166" s="59">
        <v>2514</v>
      </c>
      <c r="J166" s="58">
        <v>0.35</v>
      </c>
      <c r="K166" s="58" t="str">
        <v>South</v>
      </c>
    </row>
    <row r="167" spans="6:11" x14ac:dyDescent="0.2">
      <c r="F167" s="58">
        <v>2022</v>
      </c>
      <c r="G167" s="58" t="str">
        <v>Clothing</v>
      </c>
      <c r="H167" s="58" t="str">
        <v>Socks</v>
      </c>
      <c r="I167" s="59">
        <v>2493</v>
      </c>
      <c r="J167" s="58">
        <v>0.28000000000000003</v>
      </c>
      <c r="K167" s="58" t="str">
        <v>South</v>
      </c>
    </row>
    <row r="168" spans="6:11" x14ac:dyDescent="0.2">
      <c r="F168" s="58">
        <v>2022</v>
      </c>
      <c r="G168" s="58" t="str">
        <v>Components</v>
      </c>
      <c r="H168" s="58" t="str">
        <v>Brakes</v>
      </c>
      <c r="I168" s="59">
        <v>34461</v>
      </c>
      <c r="J168" s="58">
        <v>0.36</v>
      </c>
      <c r="K168" s="58" t="str">
        <v>South</v>
      </c>
    </row>
    <row r="169" spans="6:11" x14ac:dyDescent="0.2">
      <c r="F169" s="58">
        <v>2022</v>
      </c>
      <c r="G169" s="58" t="str">
        <v>Bikes</v>
      </c>
      <c r="H169" s="58" t="str">
        <v>Mountain Bikes</v>
      </c>
      <c r="I169" s="59">
        <v>46521</v>
      </c>
      <c r="J169" s="58">
        <v>0.4</v>
      </c>
      <c r="K169" s="58" t="str">
        <v>South</v>
      </c>
    </row>
    <row r="170" spans="6:11" x14ac:dyDescent="0.2">
      <c r="F170" s="58">
        <v>2023</v>
      </c>
      <c r="G170" s="58" t="str">
        <v>Components</v>
      </c>
      <c r="H170" s="58" t="str">
        <v>Brakes</v>
      </c>
      <c r="I170" s="59">
        <v>7188</v>
      </c>
      <c r="J170" s="58">
        <v>0.38</v>
      </c>
      <c r="K170" s="58" t="str">
        <v>South</v>
      </c>
    </row>
    <row r="171" spans="6:11" x14ac:dyDescent="0.2">
      <c r="F171" s="58">
        <v>2022</v>
      </c>
      <c r="G171" s="58" t="str">
        <v>Accessories</v>
      </c>
      <c r="H171" s="58" t="str">
        <v>Helmets</v>
      </c>
      <c r="I171" s="59">
        <v>36329</v>
      </c>
      <c r="J171" s="58">
        <v>0.9</v>
      </c>
      <c r="K171" s="58" t="str">
        <v>South</v>
      </c>
    </row>
    <row r="172" spans="6:11" x14ac:dyDescent="0.2">
      <c r="F172" s="58">
        <v>2022</v>
      </c>
      <c r="G172" s="58" t="str">
        <v>Accessories</v>
      </c>
      <c r="H172" s="58" t="str">
        <v>Lights</v>
      </c>
      <c r="I172" s="59">
        <v>29158</v>
      </c>
      <c r="J172" s="58">
        <v>0.9</v>
      </c>
      <c r="K172" s="58" t="str">
        <v>South</v>
      </c>
    </row>
    <row r="173" spans="6:11" x14ac:dyDescent="0.2">
      <c r="F173" s="58">
        <v>2022</v>
      </c>
      <c r="G173" s="58" t="str">
        <v>Accessories</v>
      </c>
      <c r="H173" s="58" t="str">
        <v>Locks</v>
      </c>
      <c r="I173" s="59">
        <v>47740</v>
      </c>
      <c r="J173" s="58">
        <v>0.9</v>
      </c>
      <c r="K173" s="58" t="str">
        <v>South</v>
      </c>
    </row>
    <row r="174" spans="6:11" x14ac:dyDescent="0.2">
      <c r="F174" s="58">
        <v>2022</v>
      </c>
      <c r="G174" s="58" t="str">
        <v>Components</v>
      </c>
      <c r="H174" s="58" t="str">
        <v>Bottom Brackets</v>
      </c>
      <c r="I174" s="59">
        <v>20040</v>
      </c>
      <c r="J174" s="58">
        <v>0.23</v>
      </c>
      <c r="K174" s="58" t="str">
        <v>South</v>
      </c>
    </row>
    <row r="175" spans="6:11" x14ac:dyDescent="0.2">
      <c r="F175" s="58">
        <v>2021</v>
      </c>
      <c r="G175" s="58" t="str">
        <v>Clothing</v>
      </c>
      <c r="H175" s="58" t="str">
        <v>Jerseys</v>
      </c>
      <c r="I175" s="59">
        <v>3343</v>
      </c>
      <c r="J175" s="58">
        <v>0.05</v>
      </c>
      <c r="K175" s="58" t="str">
        <v>South</v>
      </c>
    </row>
    <row r="176" spans="6:11" x14ac:dyDescent="0.2">
      <c r="F176" s="58">
        <v>2023</v>
      </c>
      <c r="G176" s="58" t="str">
        <v>Components</v>
      </c>
      <c r="H176" s="58" t="str">
        <v>Bottom Brackets</v>
      </c>
      <c r="I176" s="59">
        <v>52140</v>
      </c>
      <c r="J176" s="58">
        <v>0.27</v>
      </c>
      <c r="K176" s="58" t="str">
        <v>South</v>
      </c>
    </row>
    <row r="177" spans="6:11" x14ac:dyDescent="0.2">
      <c r="F177" s="58">
        <v>2021</v>
      </c>
      <c r="G177" s="58" t="str">
        <v>Bikes</v>
      </c>
      <c r="H177" s="58" t="str">
        <v>Road Bikes</v>
      </c>
      <c r="I177" s="59">
        <v>37845</v>
      </c>
      <c r="J177" s="58">
        <v>0.5</v>
      </c>
      <c r="K177" s="58" t="str">
        <v>South</v>
      </c>
    </row>
    <row r="178" spans="6:11" x14ac:dyDescent="0.2">
      <c r="F178" s="58">
        <v>2023</v>
      </c>
      <c r="G178" s="58" t="str">
        <v>Clothing</v>
      </c>
      <c r="H178" s="58" t="str">
        <v>Jerseys</v>
      </c>
      <c r="I178" s="59">
        <v>45058</v>
      </c>
      <c r="J178" s="58">
        <v>0.4</v>
      </c>
      <c r="K178" s="58" t="str">
        <v>South</v>
      </c>
    </row>
    <row r="179" spans="6:11" x14ac:dyDescent="0.2">
      <c r="F179" s="58">
        <v>2023</v>
      </c>
      <c r="G179" s="58" t="str">
        <v>Accessories</v>
      </c>
      <c r="H179" s="58" t="str">
        <v>Tires and Tubes</v>
      </c>
      <c r="I179" s="59">
        <v>60191</v>
      </c>
      <c r="J179" s="58">
        <v>0.9</v>
      </c>
      <c r="K179" s="58" t="str">
        <v>South</v>
      </c>
    </row>
    <row r="180" spans="6:11" x14ac:dyDescent="0.2">
      <c r="F180" s="58">
        <v>2023</v>
      </c>
      <c r="G180" s="58" t="str">
        <v>Bikes</v>
      </c>
      <c r="H180" s="58" t="str">
        <v>Cargo Bike</v>
      </c>
      <c r="I180" s="59">
        <v>9634</v>
      </c>
      <c r="J180" s="58">
        <v>0.6</v>
      </c>
      <c r="K180" s="58" t="str">
        <v>South</v>
      </c>
    </row>
    <row r="181" spans="6:11" x14ac:dyDescent="0.2">
      <c r="F181" s="58">
        <v>2023</v>
      </c>
      <c r="G181" s="58" t="str">
        <v>Bikes</v>
      </c>
      <c r="H181" s="58" t="str">
        <v>Mountain Bikes</v>
      </c>
      <c r="I181" s="59">
        <v>35337</v>
      </c>
      <c r="J181" s="58">
        <v>0.46</v>
      </c>
      <c r="K181" s="58" t="str">
        <v>South</v>
      </c>
    </row>
    <row r="182" spans="6:11" x14ac:dyDescent="0.2">
      <c r="F182" s="58">
        <v>2023</v>
      </c>
      <c r="G182" s="58" t="str">
        <v>Accessories</v>
      </c>
      <c r="H182" s="58" t="str">
        <v>Bike Racks</v>
      </c>
      <c r="I182" s="59">
        <v>57705</v>
      </c>
      <c r="J182" s="58">
        <v>0.92</v>
      </c>
      <c r="K182" s="58" t="str">
        <v>South</v>
      </c>
    </row>
    <row r="183" spans="6:11" x14ac:dyDescent="0.2">
      <c r="F183" s="58">
        <v>2023</v>
      </c>
      <c r="G183" s="58" t="str">
        <v>Clothing</v>
      </c>
      <c r="H183" s="58" t="str">
        <v>Caps</v>
      </c>
      <c r="I183" s="59">
        <v>56789</v>
      </c>
      <c r="J183" s="58">
        <v>0.15</v>
      </c>
      <c r="K183" s="58" t="str">
        <v>South</v>
      </c>
    </row>
    <row r="184" spans="6:11" x14ac:dyDescent="0.2">
      <c r="F184" s="58">
        <v>2021</v>
      </c>
      <c r="G184" s="58" t="str">
        <v>Bikes</v>
      </c>
      <c r="H184" s="58" t="str">
        <v>Mountain Bikes</v>
      </c>
      <c r="I184" s="59">
        <v>45655</v>
      </c>
      <c r="J184" s="58">
        <v>0.35</v>
      </c>
      <c r="K184" s="58" t="str">
        <v>South</v>
      </c>
    </row>
    <row r="185" spans="6:11" x14ac:dyDescent="0.2">
      <c r="F185" s="58">
        <v>2023</v>
      </c>
      <c r="G185" s="58" t="str">
        <v>Accessories</v>
      </c>
      <c r="H185" s="58" t="str">
        <v>Pumps</v>
      </c>
      <c r="I185" s="59">
        <v>41086</v>
      </c>
      <c r="J185" s="58">
        <v>0.95</v>
      </c>
      <c r="K185" s="58" t="str">
        <v>South</v>
      </c>
    </row>
    <row r="186" spans="6:11" x14ac:dyDescent="0.2">
      <c r="F186" s="58">
        <v>2022</v>
      </c>
      <c r="G186" s="58" t="str">
        <v>Accessories</v>
      </c>
      <c r="H186" s="58" t="str">
        <v>Pumps</v>
      </c>
      <c r="I186" s="59">
        <v>58476</v>
      </c>
      <c r="J186" s="58">
        <v>0.8</v>
      </c>
      <c r="K186" s="58" t="str">
        <v>South</v>
      </c>
    </row>
    <row r="187" spans="6:11" x14ac:dyDescent="0.2">
      <c r="F187" s="58">
        <v>2022</v>
      </c>
      <c r="G187" s="58" t="str">
        <v>Accessories</v>
      </c>
      <c r="H187" s="58" t="str">
        <v>Bike Racks</v>
      </c>
      <c r="I187" s="59">
        <v>61858</v>
      </c>
      <c r="J187" s="58">
        <v>0.9</v>
      </c>
      <c r="K187" s="58" t="str">
        <v>South</v>
      </c>
    </row>
    <row r="188" spans="6:11" x14ac:dyDescent="0.2">
      <c r="F188" s="58">
        <v>2023</v>
      </c>
      <c r="G188" s="58" t="str">
        <v>Accessories</v>
      </c>
      <c r="H188" s="58" t="str">
        <v>Helmets</v>
      </c>
      <c r="I188" s="59">
        <v>24012</v>
      </c>
      <c r="J188" s="58">
        <v>0.95</v>
      </c>
      <c r="K188" s="58" t="str">
        <v>South</v>
      </c>
    </row>
    <row r="189" spans="6:11" x14ac:dyDescent="0.2">
      <c r="F189" s="58">
        <v>2021</v>
      </c>
      <c r="G189" s="58" t="str">
        <v>Accessories</v>
      </c>
      <c r="H189" s="58" t="str">
        <v>Pumps</v>
      </c>
      <c r="I189" s="59">
        <v>23357</v>
      </c>
      <c r="J189" s="58">
        <v>0.1</v>
      </c>
      <c r="K189" s="58" t="str">
        <v>South</v>
      </c>
    </row>
    <row r="190" spans="6:11" x14ac:dyDescent="0.2">
      <c r="F190" s="58">
        <v>2021</v>
      </c>
      <c r="G190" s="58" t="str">
        <v>Clothing</v>
      </c>
      <c r="H190" s="58" t="str">
        <v>Tights</v>
      </c>
      <c r="I190" s="59">
        <v>9374</v>
      </c>
      <c r="J190" s="58">
        <v>0.3</v>
      </c>
      <c r="K190" s="58" t="str">
        <v>South</v>
      </c>
    </row>
    <row r="191" spans="6:11" x14ac:dyDescent="0.2">
      <c r="F191" s="58">
        <v>2023</v>
      </c>
      <c r="G191" s="58" t="str">
        <v>Bikes</v>
      </c>
      <c r="H191" s="58" t="str">
        <v>Road Bikes</v>
      </c>
      <c r="I191" s="59">
        <v>15143</v>
      </c>
      <c r="J191" s="58">
        <v>0.65</v>
      </c>
      <c r="K191" s="58" t="str">
        <v>South</v>
      </c>
    </row>
    <row r="192" spans="6:11" x14ac:dyDescent="0.2">
      <c r="F192" s="58">
        <v>2023</v>
      </c>
      <c r="G192" s="58" t="str">
        <v>Accessories</v>
      </c>
      <c r="H192" s="58" t="str">
        <v>Lights</v>
      </c>
      <c r="I192" s="59">
        <v>5968</v>
      </c>
      <c r="J192" s="58">
        <v>0.9</v>
      </c>
      <c r="K192" s="58" t="str">
        <v>South</v>
      </c>
    </row>
    <row r="193" spans="6:11" x14ac:dyDescent="0.2">
      <c r="F193" s="58">
        <v>2021</v>
      </c>
      <c r="G193" s="58" t="str">
        <v>Accessories</v>
      </c>
      <c r="H193" s="58" t="str">
        <v>Helmets</v>
      </c>
      <c r="I193" s="59">
        <v>29996</v>
      </c>
      <c r="J193" s="58">
        <v>0.99</v>
      </c>
      <c r="K193" s="58" t="str">
        <v>South</v>
      </c>
    </row>
    <row r="194" spans="6:11" x14ac:dyDescent="0.2">
      <c r="F194" s="58">
        <v>2022</v>
      </c>
      <c r="G194" s="58" t="str">
        <v>Clothing</v>
      </c>
      <c r="H194" s="58" t="str">
        <v>Bib-Shorts</v>
      </c>
      <c r="I194" s="59">
        <v>53557</v>
      </c>
      <c r="J194" s="58">
        <v>0.36</v>
      </c>
      <c r="K194" s="58" t="str">
        <v>South</v>
      </c>
    </row>
    <row r="195" spans="6:11" x14ac:dyDescent="0.2">
      <c r="F195" s="58">
        <v>2021</v>
      </c>
      <c r="G195" s="58" t="str">
        <v>Accessories</v>
      </c>
      <c r="H195" s="58" t="str">
        <v>Tires and Tubes</v>
      </c>
      <c r="I195" s="59">
        <v>9695</v>
      </c>
      <c r="J195" s="58">
        <v>0.9</v>
      </c>
      <c r="K195" s="58" t="str">
        <v>South</v>
      </c>
    </row>
    <row r="196" spans="6:11" x14ac:dyDescent="0.2">
      <c r="F196" s="58">
        <v>2023</v>
      </c>
      <c r="G196" s="58" t="str">
        <v>Accessories</v>
      </c>
      <c r="H196" s="58" t="str">
        <v>Locks</v>
      </c>
      <c r="I196" s="59">
        <v>18821</v>
      </c>
      <c r="J196" s="58">
        <v>1</v>
      </c>
      <c r="K196" s="58" t="str">
        <v>South</v>
      </c>
    </row>
    <row r="197" spans="6:11" x14ac:dyDescent="0.2">
      <c r="F197" s="58">
        <v>2022</v>
      </c>
      <c r="G197" s="58" t="str">
        <v>Bikes</v>
      </c>
      <c r="H197" s="58" t="str">
        <v>Road Bikes</v>
      </c>
      <c r="I197" s="59">
        <v>6677</v>
      </c>
      <c r="J197" s="58">
        <v>0.46</v>
      </c>
      <c r="K197" s="58" t="str">
        <v>South</v>
      </c>
    </row>
    <row r="198" spans="6:11" x14ac:dyDescent="0.2">
      <c r="F198" s="58">
        <v>2022</v>
      </c>
      <c r="G198" s="58" t="str">
        <v>Components</v>
      </c>
      <c r="H198" s="58" t="str">
        <v>Wheels</v>
      </c>
      <c r="I198" s="59">
        <v>30294</v>
      </c>
      <c r="J198" s="58">
        <v>0.75</v>
      </c>
      <c r="K198" s="58" t="str">
        <v>South</v>
      </c>
    </row>
    <row r="199" spans="6:11" x14ac:dyDescent="0.2">
      <c r="F199" s="58">
        <v>2022</v>
      </c>
      <c r="G199" s="58" t="str">
        <v>Bikes</v>
      </c>
      <c r="H199" s="58" t="str">
        <v>Touring Bikes</v>
      </c>
      <c r="I199" s="59">
        <v>321</v>
      </c>
      <c r="J199" s="58">
        <v>0.15</v>
      </c>
      <c r="K199" s="58" t="str">
        <v>South</v>
      </c>
    </row>
    <row r="200" spans="6:11" x14ac:dyDescent="0.2">
      <c r="F200" s="58">
        <v>2023</v>
      </c>
      <c r="G200" s="58" t="str">
        <v>Clothing</v>
      </c>
      <c r="H200" s="58" t="str">
        <v>Socks</v>
      </c>
      <c r="I200" s="59">
        <v>35322</v>
      </c>
      <c r="J200" s="58">
        <v>0.48</v>
      </c>
      <c r="K200" s="58" t="str">
        <v>South</v>
      </c>
    </row>
    <row r="201" spans="6:11" x14ac:dyDescent="0.2">
      <c r="F201" s="58">
        <v>2022</v>
      </c>
      <c r="G201" s="58" t="str">
        <v>Clothing</v>
      </c>
      <c r="H201" s="58" t="str">
        <v>Shorts</v>
      </c>
      <c r="I201" s="59">
        <v>21589</v>
      </c>
      <c r="J201" s="58">
        <v>0.66</v>
      </c>
      <c r="K201" s="58" t="str">
        <v>South</v>
      </c>
    </row>
    <row r="202" spans="6:11" x14ac:dyDescent="0.2">
      <c r="F202" s="58">
        <v>2021</v>
      </c>
      <c r="G202" s="58" t="str">
        <v>Accessories</v>
      </c>
      <c r="H202" s="58" t="str">
        <v>Locks</v>
      </c>
      <c r="I202" s="59">
        <v>1468</v>
      </c>
      <c r="J202" s="58">
        <v>0.85</v>
      </c>
      <c r="K202" s="58" t="str">
        <v>South</v>
      </c>
    </row>
    <row r="203" spans="6:11" x14ac:dyDescent="0.2">
      <c r="F203" s="58">
        <v>2021</v>
      </c>
      <c r="G203" s="58" t="str">
        <v>Components</v>
      </c>
      <c r="H203" s="58" t="str">
        <v>Bottom Brackets</v>
      </c>
      <c r="I203" s="59">
        <v>19313</v>
      </c>
      <c r="J203" s="58">
        <v>0.35</v>
      </c>
      <c r="K203" s="58" t="str">
        <v>South</v>
      </c>
    </row>
    <row r="204" spans="6:11" x14ac:dyDescent="0.2">
      <c r="F204" s="58">
        <v>2023</v>
      </c>
      <c r="G204" s="58" t="str">
        <v>Components</v>
      </c>
      <c r="H204" s="58" t="str">
        <v>Wheels</v>
      </c>
      <c r="I204" s="59">
        <v>38000</v>
      </c>
      <c r="J204" s="58">
        <v>0.96</v>
      </c>
      <c r="K204" s="58" t="str">
        <v>South</v>
      </c>
    </row>
    <row r="205" spans="6:11" x14ac:dyDescent="0.2">
      <c r="F205" s="58">
        <v>2022</v>
      </c>
      <c r="G205" s="58" t="str">
        <v>Components</v>
      </c>
      <c r="H205" s="58" t="str">
        <v>Chains</v>
      </c>
      <c r="I205" s="59">
        <v>520</v>
      </c>
      <c r="J205" s="58">
        <v>0.7</v>
      </c>
      <c r="K205" s="58" t="str">
        <v>South</v>
      </c>
    </row>
    <row r="206" spans="6:11" x14ac:dyDescent="0.2">
      <c r="F206" s="58">
        <v>2022</v>
      </c>
      <c r="G206" s="58" t="str">
        <v>Clothing</v>
      </c>
      <c r="H206" s="58" t="str">
        <v>Caps</v>
      </c>
      <c r="I206" s="59">
        <v>43466</v>
      </c>
      <c r="J206" s="58">
        <v>0.2</v>
      </c>
      <c r="K206" s="58" t="str">
        <v>South</v>
      </c>
    </row>
    <row r="207" spans="6:11" x14ac:dyDescent="0.2">
      <c r="F207" s="58">
        <v>2021</v>
      </c>
      <c r="G207" s="58" t="str">
        <v>Clothing</v>
      </c>
      <c r="H207" s="58" t="str">
        <v>Vests</v>
      </c>
      <c r="I207" s="59">
        <v>34234</v>
      </c>
      <c r="J207" s="58">
        <v>0.36</v>
      </c>
      <c r="K207" s="58" t="str">
        <v>South</v>
      </c>
    </row>
    <row r="208" spans="6:11" x14ac:dyDescent="0.2">
      <c r="F208" s="58">
        <v>2023</v>
      </c>
      <c r="G208" s="58" t="str">
        <v>Components</v>
      </c>
      <c r="H208" s="58" t="str">
        <v>Handlebars</v>
      </c>
      <c r="I208" s="59">
        <v>29625</v>
      </c>
      <c r="J208" s="58">
        <v>0.35</v>
      </c>
      <c r="K208" s="58" t="str">
        <v>South</v>
      </c>
    </row>
    <row r="209" spans="6:11" x14ac:dyDescent="0.2">
      <c r="F209" s="58">
        <v>2022</v>
      </c>
      <c r="G209" s="58" t="str">
        <v>Components</v>
      </c>
      <c r="H209" s="58" t="str">
        <v>Handlebars</v>
      </c>
      <c r="I209" s="59">
        <v>4510</v>
      </c>
      <c r="J209" s="58">
        <v>0.38</v>
      </c>
      <c r="K209" s="58" t="str">
        <v>South</v>
      </c>
    </row>
    <row r="210" spans="6:11" x14ac:dyDescent="0.2">
      <c r="F210" s="58">
        <v>2021</v>
      </c>
      <c r="G210" s="58" t="str">
        <v>Components</v>
      </c>
      <c r="H210" s="58" t="str">
        <v>Pedals</v>
      </c>
      <c r="I210" s="59">
        <v>16448</v>
      </c>
      <c r="J210" s="58">
        <v>0.36</v>
      </c>
      <c r="K210" s="58" t="str">
        <v>South</v>
      </c>
    </row>
    <row r="211" spans="6:11" x14ac:dyDescent="0.2">
      <c r="F211" s="58">
        <v>2022</v>
      </c>
      <c r="G211" s="58" t="str">
        <v>Clothing</v>
      </c>
      <c r="H211" s="58" t="str">
        <v>Gloves</v>
      </c>
      <c r="I211" s="59">
        <v>35249</v>
      </c>
      <c r="J211" s="58">
        <v>0.65</v>
      </c>
      <c r="K211" s="58" t="str">
        <v>South</v>
      </c>
    </row>
    <row r="212" spans="6:11" x14ac:dyDescent="0.2">
      <c r="F212" s="58">
        <v>2022</v>
      </c>
      <c r="G212" s="58" t="str">
        <v>Components</v>
      </c>
      <c r="H212" s="58" t="str">
        <v>Pedals</v>
      </c>
      <c r="I212" s="59">
        <v>13046</v>
      </c>
      <c r="J212" s="58">
        <v>0.17</v>
      </c>
      <c r="K212" s="58" t="str">
        <v>South</v>
      </c>
    </row>
    <row r="213" spans="6:11" x14ac:dyDescent="0.2">
      <c r="F213" s="58">
        <v>2023</v>
      </c>
      <c r="G213" s="58" t="str">
        <v>Components</v>
      </c>
      <c r="H213" s="58" t="str">
        <v>Pedals</v>
      </c>
      <c r="I213" s="59">
        <v>50460</v>
      </c>
      <c r="J213" s="58">
        <v>0.38</v>
      </c>
      <c r="K213" s="58" t="str">
        <v>South</v>
      </c>
    </row>
    <row r="214" spans="6:11" x14ac:dyDescent="0.2">
      <c r="F214" s="58">
        <v>2023</v>
      </c>
      <c r="G214" s="58" t="str">
        <v>Clothing</v>
      </c>
      <c r="H214" s="58" t="str">
        <v>Gloves</v>
      </c>
      <c r="I214" s="59">
        <v>8863</v>
      </c>
      <c r="J214" s="58">
        <v>0.88</v>
      </c>
      <c r="K214" s="58" t="str">
        <v>South</v>
      </c>
    </row>
    <row r="215" spans="6:11" x14ac:dyDescent="0.2">
      <c r="F215" s="58">
        <v>2022</v>
      </c>
      <c r="G215" s="58" t="str">
        <v>Components</v>
      </c>
      <c r="H215" s="58" t="str">
        <v>Saddles</v>
      </c>
      <c r="I215" s="59">
        <v>10585</v>
      </c>
      <c r="J215" s="58">
        <v>0.38</v>
      </c>
      <c r="K215" s="58" t="str">
        <v>South</v>
      </c>
    </row>
    <row r="216" spans="6:11" x14ac:dyDescent="0.2">
      <c r="F216" s="58">
        <v>2022</v>
      </c>
      <c r="G216" s="58" t="str">
        <v>Bikes</v>
      </c>
      <c r="H216" s="58" t="str">
        <v>Cargo Bike</v>
      </c>
      <c r="I216" s="59">
        <v>565</v>
      </c>
      <c r="J216" s="58">
        <v>0.46</v>
      </c>
      <c r="K216" s="58" t="str">
        <v>South</v>
      </c>
    </row>
    <row r="217" spans="6:11" x14ac:dyDescent="0.2">
      <c r="F217" s="58">
        <v>2021</v>
      </c>
      <c r="G217" s="58" t="str">
        <v>Clothing</v>
      </c>
      <c r="H217" s="58" t="str">
        <v>Gloves</v>
      </c>
      <c r="I217" s="59">
        <v>16780</v>
      </c>
      <c r="J217" s="58">
        <v>0.5</v>
      </c>
      <c r="K217" s="58" t="str">
        <v>South</v>
      </c>
    </row>
    <row r="218" spans="6:11" x14ac:dyDescent="0.2">
      <c r="F218" s="58">
        <v>2022</v>
      </c>
      <c r="G218" s="58" t="str">
        <v>Accessories</v>
      </c>
      <c r="H218" s="58" t="str">
        <v>Tires and Tubes</v>
      </c>
      <c r="I218" s="59">
        <v>24481</v>
      </c>
      <c r="J218" s="58">
        <v>0.85</v>
      </c>
      <c r="K218" s="58" t="str">
        <v>South</v>
      </c>
    </row>
    <row r="219" spans="6:11" x14ac:dyDescent="0.2">
      <c r="F219" s="58">
        <v>2023</v>
      </c>
      <c r="G219" s="58" t="str">
        <v>Clothing</v>
      </c>
      <c r="H219" s="58" t="str">
        <v>Vests</v>
      </c>
      <c r="I219" s="59">
        <v>34502</v>
      </c>
      <c r="J219" s="58">
        <v>0.35</v>
      </c>
      <c r="K219" s="58" t="str">
        <v>South</v>
      </c>
    </row>
    <row r="220" spans="6:11" x14ac:dyDescent="0.2">
      <c r="F220" s="58">
        <v>2021</v>
      </c>
      <c r="G220" s="58" t="str">
        <v>Accessories</v>
      </c>
      <c r="H220" s="58" t="str">
        <v>Bike Racks</v>
      </c>
      <c r="I220" s="59">
        <v>26356</v>
      </c>
      <c r="J220" s="58">
        <v>0.05</v>
      </c>
      <c r="K220" s="58" t="str">
        <v>South</v>
      </c>
    </row>
    <row r="221" spans="6:11" x14ac:dyDescent="0.2">
      <c r="F221" s="58">
        <v>2021</v>
      </c>
      <c r="G221" s="58" t="str">
        <v>Components</v>
      </c>
      <c r="H221" s="58" t="str">
        <v>Saddles</v>
      </c>
      <c r="I221" s="59">
        <v>3050</v>
      </c>
      <c r="J221" s="58">
        <v>0.49</v>
      </c>
      <c r="K221" s="58" t="str">
        <v>South</v>
      </c>
    </row>
    <row r="222" spans="6:11" x14ac:dyDescent="0.2">
      <c r="F222" s="58">
        <v>2021</v>
      </c>
      <c r="G222" s="58" t="str">
        <v>Components</v>
      </c>
      <c r="H222" s="58" t="str">
        <v>Brakes</v>
      </c>
      <c r="I222" s="59">
        <v>46229</v>
      </c>
      <c r="J222" s="58">
        <v>0.34</v>
      </c>
      <c r="K222" s="58" t="str">
        <v>South</v>
      </c>
    </row>
    <row r="223" spans="6:11" x14ac:dyDescent="0.2">
      <c r="F223" s="58">
        <v>2021</v>
      </c>
      <c r="G223" s="58" t="str">
        <v>Components</v>
      </c>
      <c r="H223" s="58" t="str">
        <v>Wheels</v>
      </c>
      <c r="I223" s="59">
        <v>4576</v>
      </c>
      <c r="J223" s="58">
        <v>0.66</v>
      </c>
      <c r="K223" s="58" t="str">
        <v>South</v>
      </c>
    </row>
    <row r="224" spans="6:11" x14ac:dyDescent="0.2">
      <c r="F224" s="58">
        <v>2021</v>
      </c>
      <c r="G224" s="58" t="str">
        <v>Bikes</v>
      </c>
      <c r="H224" s="58" t="str">
        <v>Touring Bikes</v>
      </c>
      <c r="I224" s="59">
        <v>34180</v>
      </c>
      <c r="J224" s="58">
        <v>0.22</v>
      </c>
      <c r="K224" s="58" t="str">
        <v>South</v>
      </c>
    </row>
    <row r="225" spans="6:11" x14ac:dyDescent="0.2">
      <c r="F225" s="58">
        <v>2022</v>
      </c>
      <c r="G225" s="58" t="str">
        <v>Clothing</v>
      </c>
      <c r="H225" s="58" t="str">
        <v>Jerseys</v>
      </c>
      <c r="I225" s="59">
        <v>45378</v>
      </c>
      <c r="J225" s="58">
        <v>0.48</v>
      </c>
      <c r="K225" s="58" t="str">
        <v>South</v>
      </c>
    </row>
    <row r="226" spans="6:11" x14ac:dyDescent="0.2">
      <c r="F226" s="58">
        <v>2021</v>
      </c>
      <c r="G226" s="58" t="str">
        <v>Bikes</v>
      </c>
      <c r="H226" s="58" t="str">
        <v>Cargo Bike</v>
      </c>
      <c r="I226" s="59">
        <v>6218</v>
      </c>
      <c r="J226" s="58">
        <v>0.48</v>
      </c>
      <c r="K226" s="58" t="str">
        <v>South</v>
      </c>
    </row>
    <row r="227" spans="6:11" x14ac:dyDescent="0.2">
      <c r="F227" s="58">
        <v>2023</v>
      </c>
      <c r="G227" s="58" t="str">
        <v>Clothing</v>
      </c>
      <c r="H227" s="58" t="str">
        <v>Shorts</v>
      </c>
      <c r="I227" s="59">
        <v>28040</v>
      </c>
      <c r="J227" s="58">
        <v>1</v>
      </c>
      <c r="K227" s="58" t="str">
        <v>South</v>
      </c>
    </row>
    <row r="228" spans="6:11" x14ac:dyDescent="0.2">
      <c r="F228" s="58">
        <v>2021</v>
      </c>
      <c r="G228" s="58" t="str">
        <v>Clothing</v>
      </c>
      <c r="H228" s="58" t="str">
        <v>Bib-Shorts</v>
      </c>
      <c r="I228" s="59">
        <v>47659</v>
      </c>
      <c r="J228" s="58">
        <v>0.28000000000000003</v>
      </c>
      <c r="K228" s="58" t="str">
        <v>South</v>
      </c>
    </row>
    <row r="229" spans="6:11" x14ac:dyDescent="0.2">
      <c r="F229" s="58">
        <v>2021</v>
      </c>
      <c r="G229" s="58" t="str">
        <v>Accessories</v>
      </c>
      <c r="H229" s="58" t="str">
        <v>Lights</v>
      </c>
      <c r="I229" s="59">
        <v>9256</v>
      </c>
      <c r="J229" s="58">
        <v>0.9</v>
      </c>
      <c r="K229" s="58" t="str">
        <v>South</v>
      </c>
    </row>
    <row r="230" spans="6:11" x14ac:dyDescent="0.2">
      <c r="F230" s="58">
        <v>2022</v>
      </c>
      <c r="G230" s="58" t="str">
        <v>Clothing</v>
      </c>
      <c r="H230" s="58" t="str">
        <v>Vests</v>
      </c>
      <c r="I230" s="59">
        <v>1111</v>
      </c>
      <c r="J230" s="58">
        <v>0.25</v>
      </c>
      <c r="K230" s="58" t="str">
        <v>South</v>
      </c>
    </row>
    <row r="231" spans="6:11" x14ac:dyDescent="0.2">
      <c r="F231" s="58">
        <v>2022</v>
      </c>
      <c r="G231" s="58" t="str">
        <v>Clothing</v>
      </c>
      <c r="H231" s="58" t="str">
        <v>Tights</v>
      </c>
      <c r="I231" s="59">
        <v>882</v>
      </c>
      <c r="J231" s="58">
        <v>0.99</v>
      </c>
      <c r="K231" s="58" t="str">
        <v>South</v>
      </c>
    </row>
    <row r="232" spans="6:11" x14ac:dyDescent="0.2">
      <c r="F232" s="58">
        <v>2023</v>
      </c>
      <c r="G232" s="58" t="str">
        <v>Components</v>
      </c>
      <c r="H232" s="58" t="str">
        <v>Saddles</v>
      </c>
      <c r="I232" s="59">
        <v>62660</v>
      </c>
      <c r="J232" s="58">
        <v>0.42</v>
      </c>
      <c r="K232" s="58" t="str">
        <v>South</v>
      </c>
    </row>
    <row r="233" spans="6:11" x14ac:dyDescent="0.2">
      <c r="F233" s="58">
        <v>2021</v>
      </c>
      <c r="G233" s="58" t="str">
        <v>Clothing</v>
      </c>
      <c r="H233" s="58" t="str">
        <v>Caps</v>
      </c>
      <c r="I233" s="59">
        <v>41325</v>
      </c>
      <c r="J233" s="58">
        <v>0.5</v>
      </c>
      <c r="K233" s="58" t="str">
        <v>South</v>
      </c>
    </row>
    <row r="234" spans="6:11" x14ac:dyDescent="0.2">
      <c r="F234" s="58">
        <v>2023</v>
      </c>
      <c r="G234" s="58" t="str">
        <v>Bikes</v>
      </c>
      <c r="H234" s="58" t="str">
        <v>Touring Bikes</v>
      </c>
      <c r="I234" s="59">
        <v>33250</v>
      </c>
      <c r="J234" s="58">
        <v>0.22</v>
      </c>
      <c r="K234" s="58" t="str">
        <v>South</v>
      </c>
    </row>
    <row r="235" spans="6:11" x14ac:dyDescent="0.2">
      <c r="F235" s="58">
        <v>2021</v>
      </c>
      <c r="G235" s="58" t="str">
        <v>Components</v>
      </c>
      <c r="H235" s="58" t="str">
        <v>Chains</v>
      </c>
      <c r="I235" s="59">
        <v>13616</v>
      </c>
      <c r="J235" s="58">
        <v>0.92</v>
      </c>
      <c r="K235" s="58" t="str">
        <v>South</v>
      </c>
    </row>
    <row r="236" spans="6:11" x14ac:dyDescent="0.2">
      <c r="F236" s="58">
        <v>2023</v>
      </c>
      <c r="G236" s="58" t="str">
        <v>Components</v>
      </c>
      <c r="H236" s="58" t="str">
        <v>Chains</v>
      </c>
      <c r="I236" s="59">
        <v>41987</v>
      </c>
      <c r="J236" s="58">
        <v>0.75</v>
      </c>
      <c r="K236" s="58" t="str">
        <v>West</v>
      </c>
    </row>
    <row r="237" spans="6:11" x14ac:dyDescent="0.2">
      <c r="F237" s="58">
        <v>2021</v>
      </c>
      <c r="G237" s="58" t="str">
        <v>Clothing</v>
      </c>
      <c r="H237" s="58" t="str">
        <v>Socks</v>
      </c>
      <c r="I237" s="59">
        <v>56768</v>
      </c>
      <c r="J237" s="58">
        <v>0.22</v>
      </c>
      <c r="K237" s="58" t="str">
        <v>West</v>
      </c>
    </row>
    <row r="238" spans="6:11" x14ac:dyDescent="0.2">
      <c r="F238" s="58">
        <v>2023</v>
      </c>
      <c r="G238" s="58" t="str">
        <v>Clothing</v>
      </c>
      <c r="H238" s="58" t="str">
        <v>Bib-Shorts</v>
      </c>
      <c r="I238" s="59">
        <v>33226</v>
      </c>
      <c r="J238" s="58">
        <v>0.22</v>
      </c>
      <c r="K238" s="58" t="str">
        <v>West</v>
      </c>
    </row>
    <row r="239" spans="6:11" x14ac:dyDescent="0.2">
      <c r="F239" s="58">
        <v>2021</v>
      </c>
      <c r="G239" s="58" t="str">
        <v>Clothing</v>
      </c>
      <c r="H239" s="58" t="str">
        <v>Shorts</v>
      </c>
      <c r="I239" s="59">
        <v>48163</v>
      </c>
      <c r="J239" s="58">
        <v>0.56000000000000005</v>
      </c>
      <c r="K239" s="58" t="str">
        <v>West</v>
      </c>
    </row>
    <row r="240" spans="6:11" x14ac:dyDescent="0.2">
      <c r="F240" s="58">
        <v>2023</v>
      </c>
      <c r="G240" s="58" t="str">
        <v>Clothing</v>
      </c>
      <c r="H240" s="58" t="str">
        <v>Tights</v>
      </c>
      <c r="I240" s="59">
        <v>3517</v>
      </c>
      <c r="J240" s="58">
        <v>1</v>
      </c>
      <c r="K240" s="58" t="str">
        <v>West</v>
      </c>
    </row>
    <row r="241" spans="6:11" x14ac:dyDescent="0.2">
      <c r="F241" s="58">
        <v>2021</v>
      </c>
      <c r="G241" s="58" t="str">
        <v>Components</v>
      </c>
      <c r="H241" s="58" t="str">
        <v>Handlebars</v>
      </c>
      <c r="I241" s="59">
        <v>28239</v>
      </c>
      <c r="J241" s="58">
        <v>0.35</v>
      </c>
      <c r="K241" s="58" t="str">
        <v>West</v>
      </c>
    </row>
    <row r="242" spans="6:11" x14ac:dyDescent="0.2">
      <c r="F242" s="58">
        <v>2022</v>
      </c>
      <c r="G242" s="58" t="str">
        <v>Clothing</v>
      </c>
      <c r="H242" s="58" t="str">
        <v>Socks</v>
      </c>
      <c r="I242" s="59">
        <v>41140</v>
      </c>
      <c r="J242" s="58">
        <v>0.28000000000000003</v>
      </c>
      <c r="K242" s="58" t="str">
        <v>West</v>
      </c>
    </row>
    <row r="243" spans="6:11" x14ac:dyDescent="0.2">
      <c r="F243" s="58">
        <v>2022</v>
      </c>
      <c r="G243" s="58" t="str">
        <v>Components</v>
      </c>
      <c r="H243" s="58" t="str">
        <v>Brakes</v>
      </c>
      <c r="I243" s="59">
        <v>34885</v>
      </c>
      <c r="J243" s="58">
        <v>0.36</v>
      </c>
      <c r="K243" s="58" t="str">
        <v>West</v>
      </c>
    </row>
    <row r="244" spans="6:11" x14ac:dyDescent="0.2">
      <c r="F244" s="58">
        <v>2022</v>
      </c>
      <c r="G244" s="58" t="str">
        <v>Bikes</v>
      </c>
      <c r="H244" s="58" t="str">
        <v>Mountain Bikes</v>
      </c>
      <c r="I244" s="59">
        <v>50853</v>
      </c>
      <c r="J244" s="58">
        <v>0.4</v>
      </c>
      <c r="K244" s="58" t="str">
        <v>West</v>
      </c>
    </row>
    <row r="245" spans="6:11" x14ac:dyDescent="0.2">
      <c r="F245" s="58">
        <v>2023</v>
      </c>
      <c r="G245" s="58" t="str">
        <v>Components</v>
      </c>
      <c r="H245" s="58" t="str">
        <v>Brakes</v>
      </c>
      <c r="I245" s="59">
        <v>54412</v>
      </c>
      <c r="J245" s="58">
        <v>0.38</v>
      </c>
      <c r="K245" s="58" t="str">
        <v>West</v>
      </c>
    </row>
    <row r="246" spans="6:11" x14ac:dyDescent="0.2">
      <c r="F246" s="58">
        <v>2022</v>
      </c>
      <c r="G246" s="58" t="str">
        <v>Accessories</v>
      </c>
      <c r="H246" s="58" t="str">
        <v>Helmets</v>
      </c>
      <c r="I246" s="59">
        <v>22527</v>
      </c>
      <c r="J246" s="58">
        <v>0.9</v>
      </c>
      <c r="K246" s="58" t="str">
        <v>West</v>
      </c>
    </row>
    <row r="247" spans="6:11" x14ac:dyDescent="0.2">
      <c r="F247" s="58">
        <v>2022</v>
      </c>
      <c r="G247" s="58" t="str">
        <v>Accessories</v>
      </c>
      <c r="H247" s="58" t="str">
        <v>Lights</v>
      </c>
      <c r="I247" s="59">
        <v>41578</v>
      </c>
      <c r="J247" s="58">
        <v>0.9</v>
      </c>
      <c r="K247" s="58" t="str">
        <v>West</v>
      </c>
    </row>
    <row r="248" spans="6:11" x14ac:dyDescent="0.2">
      <c r="F248" s="58">
        <v>2022</v>
      </c>
      <c r="G248" s="58" t="str">
        <v>Accessories</v>
      </c>
      <c r="H248" s="58" t="str">
        <v>Locks</v>
      </c>
      <c r="I248" s="59">
        <v>19615</v>
      </c>
      <c r="J248" s="58">
        <v>0.9</v>
      </c>
      <c r="K248" s="58" t="str">
        <v>West</v>
      </c>
    </row>
    <row r="249" spans="6:11" x14ac:dyDescent="0.2">
      <c r="F249" s="58">
        <v>2022</v>
      </c>
      <c r="G249" s="58" t="str">
        <v>Components</v>
      </c>
      <c r="H249" s="58" t="str">
        <v>Bottom Brackets</v>
      </c>
      <c r="I249" s="59">
        <v>52777</v>
      </c>
      <c r="J249" s="58">
        <v>0.23</v>
      </c>
      <c r="K249" s="58" t="str">
        <v>West</v>
      </c>
    </row>
    <row r="250" spans="6:11" x14ac:dyDescent="0.2">
      <c r="F250" s="58">
        <v>2021</v>
      </c>
      <c r="G250" s="58" t="str">
        <v>Clothing</v>
      </c>
      <c r="H250" s="58" t="str">
        <v>Jerseys</v>
      </c>
      <c r="I250" s="59">
        <v>29604</v>
      </c>
      <c r="J250" s="58">
        <v>0.05</v>
      </c>
      <c r="K250" s="58" t="str">
        <v>West</v>
      </c>
    </row>
    <row r="251" spans="6:11" x14ac:dyDescent="0.2">
      <c r="F251" s="58">
        <v>2023</v>
      </c>
      <c r="G251" s="58" t="str">
        <v>Components</v>
      </c>
      <c r="H251" s="58" t="str">
        <v>Bottom Brackets</v>
      </c>
      <c r="I251" s="59">
        <v>60744</v>
      </c>
      <c r="J251" s="58">
        <v>0.27</v>
      </c>
      <c r="K251" s="58" t="str">
        <v>West</v>
      </c>
    </row>
    <row r="252" spans="6:11" x14ac:dyDescent="0.2">
      <c r="F252" s="58">
        <v>2021</v>
      </c>
      <c r="G252" s="58" t="str">
        <v>Bikes</v>
      </c>
      <c r="H252" s="58" t="str">
        <v>Road Bikes</v>
      </c>
      <c r="I252" s="59">
        <v>16329</v>
      </c>
      <c r="J252" s="58">
        <v>0.5</v>
      </c>
      <c r="K252" s="58" t="str">
        <v>West</v>
      </c>
    </row>
    <row r="253" spans="6:11" x14ac:dyDescent="0.2">
      <c r="F253" s="58">
        <v>2023</v>
      </c>
      <c r="G253" s="58" t="str">
        <v>Clothing</v>
      </c>
      <c r="H253" s="58" t="str">
        <v>Jerseys</v>
      </c>
      <c r="I253" s="59">
        <v>23884</v>
      </c>
      <c r="J253" s="58">
        <v>0.4</v>
      </c>
      <c r="K253" s="58" t="str">
        <v>West</v>
      </c>
    </row>
    <row r="254" spans="6:11" x14ac:dyDescent="0.2">
      <c r="F254" s="58">
        <v>2023</v>
      </c>
      <c r="G254" s="58" t="str">
        <v>Accessories</v>
      </c>
      <c r="H254" s="58" t="str">
        <v>Tires and Tubes</v>
      </c>
      <c r="I254" s="59">
        <v>30289</v>
      </c>
      <c r="J254" s="58">
        <v>0.9</v>
      </c>
      <c r="K254" s="58" t="str">
        <v>West</v>
      </c>
    </row>
    <row r="255" spans="6:11" x14ac:dyDescent="0.2">
      <c r="F255" s="58">
        <v>2023</v>
      </c>
      <c r="G255" s="58" t="str">
        <v>Bikes</v>
      </c>
      <c r="H255" s="58" t="str">
        <v>Cargo Bike</v>
      </c>
      <c r="I255" s="59">
        <v>49523</v>
      </c>
      <c r="J255" s="58">
        <v>0.6</v>
      </c>
      <c r="K255" s="58" t="str">
        <v>West</v>
      </c>
    </row>
    <row r="256" spans="6:11" x14ac:dyDescent="0.2">
      <c r="F256" s="58">
        <v>2023</v>
      </c>
      <c r="G256" s="58" t="str">
        <v>Bikes</v>
      </c>
      <c r="H256" s="58" t="str">
        <v>Mountain Bikes</v>
      </c>
      <c r="I256" s="59">
        <v>61005</v>
      </c>
      <c r="J256" s="58">
        <v>0.46</v>
      </c>
      <c r="K256" s="58" t="str">
        <v>West</v>
      </c>
    </row>
    <row r="257" spans="6:11" x14ac:dyDescent="0.2">
      <c r="F257" s="58">
        <v>2023</v>
      </c>
      <c r="G257" s="58" t="str">
        <v>Accessories</v>
      </c>
      <c r="H257" s="58" t="str">
        <v>Bike Racks</v>
      </c>
      <c r="I257" s="59">
        <v>14135</v>
      </c>
      <c r="J257" s="58">
        <v>0.92</v>
      </c>
      <c r="K257" s="58" t="str">
        <v>West</v>
      </c>
    </row>
    <row r="258" spans="6:11" x14ac:dyDescent="0.2">
      <c r="F258" s="58">
        <v>2023</v>
      </c>
      <c r="G258" s="58" t="str">
        <v>Clothing</v>
      </c>
      <c r="H258" s="58" t="str">
        <v>Caps</v>
      </c>
      <c r="I258" s="59">
        <v>10006</v>
      </c>
      <c r="J258" s="58">
        <v>0.15</v>
      </c>
      <c r="K258" s="58" t="str">
        <v>West</v>
      </c>
    </row>
    <row r="259" spans="6:11" x14ac:dyDescent="0.2">
      <c r="F259" s="58">
        <v>2021</v>
      </c>
      <c r="G259" s="58" t="str">
        <v>Bikes</v>
      </c>
      <c r="H259" s="58" t="str">
        <v>Mountain Bikes</v>
      </c>
      <c r="I259" s="59">
        <v>24884</v>
      </c>
      <c r="J259" s="58">
        <v>0.35</v>
      </c>
      <c r="K259" s="58" t="str">
        <v>West</v>
      </c>
    </row>
    <row r="260" spans="6:11" x14ac:dyDescent="0.2">
      <c r="F260" s="58">
        <v>2023</v>
      </c>
      <c r="G260" s="58" t="str">
        <v>Accessories</v>
      </c>
      <c r="H260" s="58" t="str">
        <v>Pumps</v>
      </c>
      <c r="I260" s="59">
        <v>35199</v>
      </c>
      <c r="J260" s="58">
        <v>0.95</v>
      </c>
      <c r="K260" s="58" t="str">
        <v>West</v>
      </c>
    </row>
    <row r="261" spans="6:11" x14ac:dyDescent="0.2">
      <c r="F261" s="58">
        <v>2022</v>
      </c>
      <c r="G261" s="58" t="str">
        <v>Accessories</v>
      </c>
      <c r="H261" s="58" t="str">
        <v>Pumps</v>
      </c>
      <c r="I261" s="59">
        <v>55202</v>
      </c>
      <c r="J261" s="58">
        <v>0.8</v>
      </c>
      <c r="K261" s="58" t="str">
        <v>West</v>
      </c>
    </row>
    <row r="262" spans="6:11" x14ac:dyDescent="0.2">
      <c r="F262" s="58">
        <v>2022</v>
      </c>
      <c r="G262" s="58" t="str">
        <v>Accessories</v>
      </c>
      <c r="H262" s="58" t="str">
        <v>Bike Racks</v>
      </c>
      <c r="I262" s="59">
        <v>61314</v>
      </c>
      <c r="J262" s="58">
        <v>0.9</v>
      </c>
      <c r="K262" s="58" t="str">
        <v>West</v>
      </c>
    </row>
    <row r="263" spans="6:11" x14ac:dyDescent="0.2">
      <c r="F263" s="58">
        <v>2023</v>
      </c>
      <c r="G263" s="58" t="str">
        <v>Accessories</v>
      </c>
      <c r="H263" s="58" t="str">
        <v>Helmets</v>
      </c>
      <c r="I263" s="59">
        <v>39922</v>
      </c>
      <c r="J263" s="58">
        <v>0.95</v>
      </c>
      <c r="K263" s="58" t="str">
        <v>West</v>
      </c>
    </row>
    <row r="264" spans="6:11" x14ac:dyDescent="0.2">
      <c r="F264" s="58">
        <v>2021</v>
      </c>
      <c r="G264" s="58" t="str">
        <v>Accessories</v>
      </c>
      <c r="H264" s="58" t="str">
        <v>Pumps</v>
      </c>
      <c r="I264" s="59">
        <v>54089</v>
      </c>
      <c r="J264" s="58">
        <v>0.1</v>
      </c>
      <c r="K264" s="58" t="str">
        <v>West</v>
      </c>
    </row>
    <row r="265" spans="6:11" x14ac:dyDescent="0.2">
      <c r="F265" s="58">
        <v>2021</v>
      </c>
      <c r="G265" s="58" t="str">
        <v>Clothing</v>
      </c>
      <c r="H265" s="58" t="str">
        <v>Tights</v>
      </c>
      <c r="I265" s="59">
        <v>61895</v>
      </c>
      <c r="J265" s="58">
        <v>0.3</v>
      </c>
      <c r="K265" s="58" t="str">
        <v>West</v>
      </c>
    </row>
    <row r="266" spans="6:11" x14ac:dyDescent="0.2">
      <c r="F266" s="58">
        <v>2023</v>
      </c>
      <c r="G266" s="58" t="str">
        <v>Bikes</v>
      </c>
      <c r="H266" s="58" t="str">
        <v>Road Bikes</v>
      </c>
      <c r="I266" s="59">
        <v>7933</v>
      </c>
      <c r="J266" s="58">
        <v>0.65</v>
      </c>
      <c r="K266" s="58" t="str">
        <v>West</v>
      </c>
    </row>
    <row r="267" spans="6:11" x14ac:dyDescent="0.2">
      <c r="F267" s="58">
        <v>2023</v>
      </c>
      <c r="G267" s="58" t="str">
        <v>Accessories</v>
      </c>
      <c r="H267" s="58" t="str">
        <v>Lights</v>
      </c>
      <c r="I267" s="59">
        <v>1419</v>
      </c>
      <c r="J267" s="58">
        <v>0.9</v>
      </c>
      <c r="K267" s="58" t="str">
        <v>West</v>
      </c>
    </row>
    <row r="268" spans="6:11" x14ac:dyDescent="0.2">
      <c r="F268" s="58">
        <v>2021</v>
      </c>
      <c r="G268" s="58" t="str">
        <v>Accessories</v>
      </c>
      <c r="H268" s="58" t="str">
        <v>Helmets</v>
      </c>
      <c r="I268" s="59">
        <v>45658</v>
      </c>
      <c r="J268" s="58">
        <v>0.99</v>
      </c>
      <c r="K268" s="58" t="str">
        <v>West</v>
      </c>
    </row>
    <row r="269" spans="6:11" x14ac:dyDescent="0.2">
      <c r="F269" s="58">
        <v>2022</v>
      </c>
      <c r="G269" s="58" t="str">
        <v>Clothing</v>
      </c>
      <c r="H269" s="58" t="str">
        <v>Bib-Shorts</v>
      </c>
      <c r="I269" s="59">
        <v>18052</v>
      </c>
      <c r="J269" s="58">
        <v>0.36</v>
      </c>
      <c r="K269" s="58" t="str">
        <v>West</v>
      </c>
    </row>
    <row r="270" spans="6:11" x14ac:dyDescent="0.2">
      <c r="F270" s="58">
        <v>2021</v>
      </c>
      <c r="G270" s="58" t="str">
        <v>Accessories</v>
      </c>
      <c r="H270" s="58" t="str">
        <v>Tires and Tubes</v>
      </c>
      <c r="I270" s="59">
        <v>53454</v>
      </c>
      <c r="J270" s="58">
        <v>0.9</v>
      </c>
      <c r="K270" s="58" t="str">
        <v>West</v>
      </c>
    </row>
    <row r="271" spans="6:11" x14ac:dyDescent="0.2">
      <c r="F271" s="58">
        <v>2023</v>
      </c>
      <c r="G271" s="58" t="str">
        <v>Accessories</v>
      </c>
      <c r="H271" s="58" t="str">
        <v>Locks</v>
      </c>
      <c r="I271" s="59">
        <v>2178</v>
      </c>
      <c r="J271" s="58">
        <v>1</v>
      </c>
      <c r="K271" s="58" t="str">
        <v>West</v>
      </c>
    </row>
    <row r="272" spans="6:11" x14ac:dyDescent="0.2">
      <c r="F272" s="58">
        <v>2022</v>
      </c>
      <c r="G272" s="58" t="str">
        <v>Bikes</v>
      </c>
      <c r="H272" s="58" t="str">
        <v>Road Bikes</v>
      </c>
      <c r="I272" s="59">
        <v>329</v>
      </c>
      <c r="J272" s="58">
        <v>0.46</v>
      </c>
      <c r="K272" s="58" t="str">
        <v>West</v>
      </c>
    </row>
    <row r="273" spans="6:11" x14ac:dyDescent="0.2">
      <c r="F273" s="58">
        <v>2022</v>
      </c>
      <c r="G273" s="58" t="str">
        <v>Components</v>
      </c>
      <c r="H273" s="58" t="str">
        <v>Wheels</v>
      </c>
      <c r="I273" s="59">
        <v>13986</v>
      </c>
      <c r="J273" s="58">
        <v>0.75</v>
      </c>
      <c r="K273" s="58" t="str">
        <v>West</v>
      </c>
    </row>
    <row r="274" spans="6:11" x14ac:dyDescent="0.2">
      <c r="F274" s="58">
        <v>2022</v>
      </c>
      <c r="G274" s="58" t="str">
        <v>Bikes</v>
      </c>
      <c r="H274" s="58" t="str">
        <v>Touring Bikes</v>
      </c>
      <c r="I274" s="59">
        <v>23943</v>
      </c>
      <c r="J274" s="58">
        <v>0.15</v>
      </c>
      <c r="K274" s="58" t="str">
        <v>West</v>
      </c>
    </row>
    <row r="275" spans="6:11" x14ac:dyDescent="0.2">
      <c r="F275" s="58">
        <v>2023</v>
      </c>
      <c r="G275" s="58" t="str">
        <v>Clothing</v>
      </c>
      <c r="H275" s="58" t="str">
        <v>Socks</v>
      </c>
      <c r="I275" s="59">
        <v>41669</v>
      </c>
      <c r="J275" s="58">
        <v>0.48</v>
      </c>
      <c r="K275" s="58" t="str">
        <v>West</v>
      </c>
    </row>
    <row r="276" spans="6:11" x14ac:dyDescent="0.2">
      <c r="F276" s="58">
        <v>2022</v>
      </c>
      <c r="G276" s="58" t="str">
        <v>Clothing</v>
      </c>
      <c r="H276" s="58" t="str">
        <v>Shorts</v>
      </c>
      <c r="I276" s="59">
        <v>16805</v>
      </c>
      <c r="J276" s="58">
        <v>0.66</v>
      </c>
      <c r="K276" s="58" t="str">
        <v>West</v>
      </c>
    </row>
    <row r="277" spans="6:11" x14ac:dyDescent="0.2">
      <c r="F277" s="58">
        <v>2021</v>
      </c>
      <c r="G277" s="58" t="str">
        <v>Accessories</v>
      </c>
      <c r="H277" s="58" t="str">
        <v>Locks</v>
      </c>
      <c r="I277" s="59">
        <v>56763</v>
      </c>
      <c r="J277" s="58">
        <v>0.85</v>
      </c>
      <c r="K277" s="58" t="str">
        <v>West</v>
      </c>
    </row>
    <row r="278" spans="6:11" x14ac:dyDescent="0.2">
      <c r="F278" s="58">
        <v>2021</v>
      </c>
      <c r="G278" s="58" t="str">
        <v>Components</v>
      </c>
      <c r="H278" s="58" t="str">
        <v>Bottom Brackets</v>
      </c>
      <c r="I278" s="59">
        <v>40470</v>
      </c>
      <c r="J278" s="58">
        <v>0.35</v>
      </c>
      <c r="K278" s="58" t="str">
        <v>West</v>
      </c>
    </row>
    <row r="279" spans="6:11" x14ac:dyDescent="0.2">
      <c r="F279" s="58">
        <v>2023</v>
      </c>
      <c r="G279" s="58" t="str">
        <v>Components</v>
      </c>
      <c r="H279" s="58" t="str">
        <v>Wheels</v>
      </c>
      <c r="I279" s="59">
        <v>30824</v>
      </c>
      <c r="J279" s="58">
        <v>0.96</v>
      </c>
      <c r="K279" s="58" t="str">
        <v>West</v>
      </c>
    </row>
    <row r="280" spans="6:11" x14ac:dyDescent="0.2">
      <c r="F280" s="58">
        <v>2022</v>
      </c>
      <c r="G280" s="58" t="str">
        <v>Components</v>
      </c>
      <c r="H280" s="58" t="str">
        <v>Chains</v>
      </c>
      <c r="I280" s="59">
        <v>8637</v>
      </c>
      <c r="J280" s="58">
        <v>0.7</v>
      </c>
      <c r="K280" s="58" t="str">
        <v>West</v>
      </c>
    </row>
    <row r="281" spans="6:11" x14ac:dyDescent="0.2">
      <c r="F281" s="58">
        <v>2022</v>
      </c>
      <c r="G281" s="58" t="str">
        <v>Clothing</v>
      </c>
      <c r="H281" s="58" t="str">
        <v>Caps</v>
      </c>
      <c r="I281" s="59">
        <v>6696</v>
      </c>
      <c r="J281" s="58">
        <v>0.2</v>
      </c>
      <c r="K281" s="58" t="str">
        <v>West</v>
      </c>
    </row>
    <row r="282" spans="6:11" x14ac:dyDescent="0.2">
      <c r="F282" s="58">
        <v>2021</v>
      </c>
      <c r="G282" s="58" t="str">
        <v>Clothing</v>
      </c>
      <c r="H282" s="58" t="str">
        <v>Vests</v>
      </c>
      <c r="I282" s="59">
        <v>49776</v>
      </c>
      <c r="J282" s="58">
        <v>0.36</v>
      </c>
      <c r="K282" s="58" t="str">
        <v>West</v>
      </c>
    </row>
    <row r="283" spans="6:11" x14ac:dyDescent="0.2">
      <c r="F283" s="58">
        <v>2023</v>
      </c>
      <c r="G283" s="58" t="str">
        <v>Components</v>
      </c>
      <c r="H283" s="58" t="str">
        <v>Handlebars</v>
      </c>
      <c r="I283" s="59">
        <v>31730</v>
      </c>
      <c r="J283" s="58">
        <v>0.35</v>
      </c>
      <c r="K283" s="58" t="str">
        <v>West</v>
      </c>
    </row>
    <row r="284" spans="6:11" x14ac:dyDescent="0.2">
      <c r="F284" s="58">
        <v>2022</v>
      </c>
      <c r="G284" s="58" t="str">
        <v>Components</v>
      </c>
      <c r="H284" s="58" t="str">
        <v>Handlebars</v>
      </c>
      <c r="I284" s="59">
        <v>58908</v>
      </c>
      <c r="J284" s="58">
        <v>0.38</v>
      </c>
      <c r="K284" s="58" t="str">
        <v>West</v>
      </c>
    </row>
    <row r="285" spans="6:11" x14ac:dyDescent="0.2">
      <c r="F285" s="58">
        <v>2021</v>
      </c>
      <c r="G285" s="58" t="str">
        <v>Components</v>
      </c>
      <c r="H285" s="58" t="str">
        <v>Pedals</v>
      </c>
      <c r="I285" s="59">
        <v>46821</v>
      </c>
      <c r="J285" s="58">
        <v>0.36</v>
      </c>
      <c r="K285" s="58" t="str">
        <v>West</v>
      </c>
    </row>
    <row r="286" spans="6:11" x14ac:dyDescent="0.2">
      <c r="F286" s="58">
        <v>2022</v>
      </c>
      <c r="G286" s="58" t="str">
        <v>Clothing</v>
      </c>
      <c r="H286" s="58" t="str">
        <v>Gloves</v>
      </c>
      <c r="I286" s="59">
        <v>16567</v>
      </c>
      <c r="J286" s="58">
        <v>0.65</v>
      </c>
      <c r="K286" s="58" t="str">
        <v>West</v>
      </c>
    </row>
    <row r="287" spans="6:11" x14ac:dyDescent="0.2">
      <c r="F287" s="58">
        <v>2022</v>
      </c>
      <c r="G287" s="58" t="str">
        <v>Components</v>
      </c>
      <c r="H287" s="58" t="str">
        <v>Pedals</v>
      </c>
      <c r="I287" s="59">
        <v>33176</v>
      </c>
      <c r="J287" s="58">
        <v>0.17</v>
      </c>
      <c r="K287" s="58" t="str">
        <v>West</v>
      </c>
    </row>
    <row r="288" spans="6:11" x14ac:dyDescent="0.2">
      <c r="F288" s="58">
        <v>2023</v>
      </c>
      <c r="G288" s="58" t="str">
        <v>Components</v>
      </c>
      <c r="H288" s="58" t="str">
        <v>Pedals</v>
      </c>
      <c r="I288" s="59">
        <v>26336</v>
      </c>
      <c r="J288" s="58">
        <v>0.38</v>
      </c>
      <c r="K288" s="58" t="str">
        <v>West</v>
      </c>
    </row>
    <row r="289" spans="6:11" x14ac:dyDescent="0.2">
      <c r="F289" s="58">
        <v>2023</v>
      </c>
      <c r="G289" s="58" t="str">
        <v>Clothing</v>
      </c>
      <c r="H289" s="58" t="str">
        <v>Gloves</v>
      </c>
      <c r="I289" s="59">
        <v>44751</v>
      </c>
      <c r="J289" s="58">
        <v>0.88</v>
      </c>
      <c r="K289" s="58" t="str">
        <v>West</v>
      </c>
    </row>
    <row r="290" spans="6:11" x14ac:dyDescent="0.2">
      <c r="F290" s="58">
        <v>2022</v>
      </c>
      <c r="G290" s="58" t="str">
        <v>Components</v>
      </c>
      <c r="H290" s="58" t="str">
        <v>Saddles</v>
      </c>
      <c r="I290" s="59">
        <v>37629</v>
      </c>
      <c r="J290" s="58">
        <v>0.38</v>
      </c>
      <c r="K290" s="58" t="str">
        <v>West</v>
      </c>
    </row>
    <row r="291" spans="6:11" x14ac:dyDescent="0.2">
      <c r="F291" s="58">
        <v>2022</v>
      </c>
      <c r="G291" s="58" t="str">
        <v>Bikes</v>
      </c>
      <c r="H291" s="58" t="str">
        <v>Cargo Bike</v>
      </c>
      <c r="I291" s="59">
        <v>18549</v>
      </c>
      <c r="J291" s="58">
        <v>0.46</v>
      </c>
      <c r="K291" s="58" t="str">
        <v>West</v>
      </c>
    </row>
    <row r="292" spans="6:11" x14ac:dyDescent="0.2">
      <c r="F292" s="58">
        <v>2021</v>
      </c>
      <c r="G292" s="58" t="str">
        <v>Clothing</v>
      </c>
      <c r="H292" s="58" t="str">
        <v>Gloves</v>
      </c>
      <c r="I292" s="59">
        <v>4033</v>
      </c>
      <c r="J292" s="58">
        <v>0.5</v>
      </c>
      <c r="K292" s="58" t="str">
        <v>West</v>
      </c>
    </row>
    <row r="293" spans="6:11" x14ac:dyDescent="0.2">
      <c r="F293" s="58">
        <v>2022</v>
      </c>
      <c r="G293" s="58" t="str">
        <v>Accessories</v>
      </c>
      <c r="H293" s="58" t="str">
        <v>Tires and Tubes</v>
      </c>
      <c r="I293" s="59">
        <v>58334</v>
      </c>
      <c r="J293" s="58">
        <v>0.85</v>
      </c>
      <c r="K293" s="58" t="str">
        <v>West</v>
      </c>
    </row>
    <row r="294" spans="6:11" x14ac:dyDescent="0.2">
      <c r="F294" s="58">
        <v>2023</v>
      </c>
      <c r="G294" s="58" t="str">
        <v>Clothing</v>
      </c>
      <c r="H294" s="58" t="str">
        <v>Vests</v>
      </c>
      <c r="I294" s="59">
        <v>8797</v>
      </c>
      <c r="J294" s="58">
        <v>0.35</v>
      </c>
      <c r="K294" s="58" t="str">
        <v>West</v>
      </c>
    </row>
    <row r="295" spans="6:11" x14ac:dyDescent="0.2">
      <c r="F295" s="58">
        <v>2021</v>
      </c>
      <c r="G295" s="58" t="str">
        <v>Accessories</v>
      </c>
      <c r="H295" s="58" t="str">
        <v>Bike Racks</v>
      </c>
      <c r="I295" s="59">
        <v>36844</v>
      </c>
      <c r="J295" s="58">
        <v>0.05</v>
      </c>
      <c r="K295" s="58" t="str">
        <v>West</v>
      </c>
    </row>
    <row r="296" spans="6:11" x14ac:dyDescent="0.2">
      <c r="F296" s="58">
        <v>2021</v>
      </c>
      <c r="G296" s="58" t="str">
        <v>Components</v>
      </c>
      <c r="H296" s="58" t="str">
        <v>Saddles</v>
      </c>
      <c r="I296" s="59">
        <v>10763</v>
      </c>
      <c r="J296" s="58">
        <v>0.49</v>
      </c>
      <c r="K296" s="58" t="str">
        <v>West</v>
      </c>
    </row>
    <row r="297" spans="6:11" x14ac:dyDescent="0.2">
      <c r="F297" s="58">
        <v>2021</v>
      </c>
      <c r="G297" s="58" t="str">
        <v>Components</v>
      </c>
      <c r="H297" s="58" t="str">
        <v>Brakes</v>
      </c>
      <c r="I297" s="59">
        <v>5560</v>
      </c>
      <c r="J297" s="58">
        <v>0.34</v>
      </c>
      <c r="K297" s="58" t="str">
        <v>West</v>
      </c>
    </row>
    <row r="298" spans="6:11" x14ac:dyDescent="0.2">
      <c r="F298" s="58">
        <v>2021</v>
      </c>
      <c r="G298" s="58" t="str">
        <v>Components</v>
      </c>
      <c r="H298" s="58" t="str">
        <v>Wheels</v>
      </c>
      <c r="I298" s="59">
        <v>48087</v>
      </c>
      <c r="J298" s="58">
        <v>0.66</v>
      </c>
      <c r="K298" s="58" t="str">
        <v>West</v>
      </c>
    </row>
    <row r="299" spans="6:11" x14ac:dyDescent="0.2">
      <c r="F299" s="58">
        <v>2021</v>
      </c>
      <c r="G299" s="58" t="str">
        <v>Bikes</v>
      </c>
      <c r="H299" s="58" t="str">
        <v>Touring Bikes</v>
      </c>
      <c r="I299" s="59">
        <v>3016</v>
      </c>
      <c r="J299" s="58">
        <v>0.22</v>
      </c>
      <c r="K299" s="58" t="str">
        <v>West</v>
      </c>
    </row>
    <row r="300" spans="6:11" x14ac:dyDescent="0.2">
      <c r="F300" s="58">
        <v>2022</v>
      </c>
      <c r="G300" s="58" t="str">
        <v>Clothing</v>
      </c>
      <c r="H300" s="58" t="str">
        <v>Jerseys</v>
      </c>
      <c r="I300" s="59">
        <v>38214</v>
      </c>
      <c r="J300" s="58">
        <v>0.48</v>
      </c>
      <c r="K300" s="58" t="str">
        <v>West</v>
      </c>
    </row>
    <row r="301" spans="6:11" x14ac:dyDescent="0.2">
      <c r="F301" s="58">
        <v>2021</v>
      </c>
      <c r="G301" s="58" t="str">
        <v>Bikes</v>
      </c>
      <c r="H301" s="58" t="str">
        <v>Cargo Bike</v>
      </c>
      <c r="I301" s="59">
        <v>59002</v>
      </c>
      <c r="J301" s="58">
        <v>0.48</v>
      </c>
      <c r="K301" s="58" t="str">
        <v>West</v>
      </c>
    </row>
    <row r="302" spans="6:11" x14ac:dyDescent="0.2">
      <c r="F302" s="58">
        <v>2023</v>
      </c>
      <c r="G302" s="58" t="str">
        <v>Clothing</v>
      </c>
      <c r="H302" s="58" t="str">
        <v>Shorts</v>
      </c>
      <c r="I302" s="59">
        <v>8125</v>
      </c>
      <c r="J302" s="58">
        <v>1</v>
      </c>
      <c r="K302" s="58" t="str">
        <v>West</v>
      </c>
    </row>
    <row r="303" spans="6:11" x14ac:dyDescent="0.2">
      <c r="F303" s="58">
        <v>2021</v>
      </c>
      <c r="G303" s="58" t="str">
        <v>Clothing</v>
      </c>
      <c r="H303" s="58" t="str">
        <v>Bib-Shorts</v>
      </c>
      <c r="I303" s="59">
        <v>56155</v>
      </c>
      <c r="J303" s="58">
        <v>0.28000000000000003</v>
      </c>
      <c r="K303" s="58" t="str">
        <v>West</v>
      </c>
    </row>
    <row r="304" spans="6:11" x14ac:dyDescent="0.2">
      <c r="F304" s="58">
        <v>2021</v>
      </c>
      <c r="G304" s="58" t="str">
        <v>Accessories</v>
      </c>
      <c r="H304" s="58" t="str">
        <v>Lights</v>
      </c>
      <c r="I304" s="59">
        <v>43531</v>
      </c>
      <c r="J304" s="58">
        <v>0.9</v>
      </c>
      <c r="K304" s="58" t="str">
        <v>West</v>
      </c>
    </row>
    <row r="305" spans="6:11" x14ac:dyDescent="0.2">
      <c r="F305" s="58">
        <v>2022</v>
      </c>
      <c r="G305" s="58" t="str">
        <v>Clothing</v>
      </c>
      <c r="H305" s="58" t="str">
        <v>Vests</v>
      </c>
      <c r="I305" s="59">
        <v>18955</v>
      </c>
      <c r="J305" s="58">
        <v>0.25</v>
      </c>
      <c r="K305" s="58" t="str">
        <v>West</v>
      </c>
    </row>
    <row r="306" spans="6:11" x14ac:dyDescent="0.2">
      <c r="F306" s="58">
        <v>2022</v>
      </c>
      <c r="G306" s="58" t="str">
        <v>Clothing</v>
      </c>
      <c r="H306" s="58" t="str">
        <v>Tights</v>
      </c>
      <c r="I306" s="59">
        <v>14250</v>
      </c>
      <c r="J306" s="58">
        <v>0.99</v>
      </c>
      <c r="K306" s="58" t="str">
        <v>West</v>
      </c>
    </row>
    <row r="307" spans="6:11" x14ac:dyDescent="0.2">
      <c r="F307" s="58">
        <v>2023</v>
      </c>
      <c r="G307" s="58" t="str">
        <v>Components</v>
      </c>
      <c r="H307" s="58" t="str">
        <v>Saddles</v>
      </c>
      <c r="I307" s="59">
        <v>8373</v>
      </c>
      <c r="J307" s="58">
        <v>0.42</v>
      </c>
      <c r="K307" s="58" t="str">
        <v>West</v>
      </c>
    </row>
    <row r="308" spans="6:11" x14ac:dyDescent="0.2">
      <c r="F308" s="58">
        <v>2021</v>
      </c>
      <c r="G308" s="58" t="str">
        <v>Clothing</v>
      </c>
      <c r="H308" s="58" t="str">
        <v>Caps</v>
      </c>
      <c r="I308" s="59">
        <v>9042</v>
      </c>
      <c r="J308" s="58">
        <v>0.5</v>
      </c>
      <c r="K308" s="58" t="str">
        <v>West</v>
      </c>
    </row>
    <row r="309" spans="6:11" x14ac:dyDescent="0.2">
      <c r="F309" s="58">
        <v>2023</v>
      </c>
      <c r="G309" s="58" t="str">
        <v>Bikes</v>
      </c>
      <c r="H309" s="58" t="str">
        <v>Touring Bikes</v>
      </c>
      <c r="I309" s="59">
        <v>9889</v>
      </c>
      <c r="J309" s="58">
        <v>0.22</v>
      </c>
      <c r="K309" s="58" t="str">
        <v>West</v>
      </c>
    </row>
    <row r="310" spans="6:11" x14ac:dyDescent="0.2">
      <c r="F310" s="58">
        <v>2021</v>
      </c>
      <c r="G310" s="58" t="str">
        <v>Components</v>
      </c>
      <c r="H310" s="58" t="str">
        <v>Chains</v>
      </c>
      <c r="I310" s="59">
        <v>60674</v>
      </c>
      <c r="J310" s="58">
        <v>0.92</v>
      </c>
      <c r="K310" s="58" t="str">
        <v>West</v>
      </c>
    </row>
  </sheetData>
  <conditionalFormatting sqref="I4">
    <cfRule type="cellIs" dxfId="3" priority="1" operator="notEqual">
      <formula>0</formula>
    </cfRule>
  </conditionalFormatting>
  <hyperlinks>
    <hyperlink ref="A3" location="HL_Navigator" display="Navigator" xr:uid="{61B19AC7-C2E1-4D7E-A40F-9C0CA947F675}"/>
    <hyperlink ref="I4" location="Overall_Error_Check" tooltip="Go to Overall Error Check" display="Overall_Error_Check" xr:uid="{61ED42A2-4484-48F8-90DA-7F0786AC1665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47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8.7109375" hidden="1"/>
  </cols>
  <sheetData>
    <row r="1" spans="1:11" ht="20.25" x14ac:dyDescent="0.3">
      <c r="A1" s="9" t="str">
        <f ca="1">IF(ISERROR(RIGHT(CELL("filename",A1),LEN(CELL("filename",A1))-FIND("]",CELL("filename",A1)))),
"",
RIGHT(CELL("filename",A1),LEN(CELL("filename",A1))-FIND("]",CELL("filename",A1))))</f>
        <v>Error Checks</v>
      </c>
      <c r="I1" s="62"/>
      <c r="J1" s="63"/>
    </row>
    <row r="2" spans="1:11" ht="18" x14ac:dyDescent="0.25">
      <c r="A2" s="11" t="str">
        <f ca="1">Model_Name</f>
        <v>Mac Blog 07 Consolidate ranges.xlsx</v>
      </c>
    </row>
    <row r="3" spans="1:11" x14ac:dyDescent="0.2">
      <c r="A3" s="62" t="s">
        <v>1</v>
      </c>
      <c r="B3" s="63"/>
      <c r="C3" s="63"/>
      <c r="D3" s="63"/>
      <c r="E3" s="63"/>
    </row>
    <row r="4" spans="1:11" ht="14.25" x14ac:dyDescent="0.2">
      <c r="B4" t="s">
        <v>2</v>
      </c>
      <c r="F4" s="1">
        <f>Overall_Error_Check</f>
        <v>0</v>
      </c>
    </row>
    <row r="5" spans="1:11" x14ac:dyDescent="0.2">
      <c r="A5" s="33"/>
    </row>
    <row r="6" spans="1:11" ht="16.5" thickBot="1" x14ac:dyDescent="0.3">
      <c r="B6" s="28">
        <f>MAX($B$5:$B5)+1</f>
        <v>1</v>
      </c>
      <c r="C6" s="2" t="s">
        <v>64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65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66</v>
      </c>
    </row>
    <row r="11" spans="1:11" outlineLevel="1" x14ac:dyDescent="0.2"/>
    <row r="12" spans="1:11" ht="14.25" outlineLevel="1" x14ac:dyDescent="0.2">
      <c r="E12" t="s">
        <v>67</v>
      </c>
      <c r="I12" s="24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33"/>
    </row>
    <row r="18" spans="5:11" outlineLevel="1" x14ac:dyDescent="0.2"/>
    <row r="19" spans="5:11" outlineLevel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  <row r="45" customFormat="1" x14ac:dyDescent="0.2"/>
    <row r="46" customFormat="1" x14ac:dyDescent="0.2"/>
    <row r="47" customFormat="1" x14ac:dyDescent="0.2"/>
  </sheetData>
  <mergeCells count="2">
    <mergeCell ref="I1:J1"/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078984-A240-4643-8766-FEF41D98B8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33</vt:i4>
      </vt:variant>
    </vt:vector>
  </HeadingPairs>
  <TitlesOfParts>
    <vt:vector size="45" baseType="lpstr">
      <vt:lpstr>Cover</vt:lpstr>
      <vt:lpstr>Navigator</vt:lpstr>
      <vt:lpstr>Style Guide</vt:lpstr>
      <vt:lpstr>Model Parameters</vt:lpstr>
      <vt:lpstr>PivotTables</vt:lpstr>
      <vt:lpstr>North</vt:lpstr>
      <vt:lpstr>East</vt:lpstr>
      <vt:lpstr>South</vt:lpstr>
      <vt:lpstr>West</vt:lpstr>
      <vt:lpstr>PQ SalesData</vt:lpstr>
      <vt:lpstr>VSTACK SalesData</vt:lpstr>
      <vt:lpstr>Error Checks</vt:lpstr>
      <vt:lpstr>Client_Name</vt:lpstr>
      <vt:lpstr>Days_in_Year</vt:lpstr>
      <vt:lpstr>Days_in_Yr</vt:lpstr>
      <vt:lpstr>HL_1</vt:lpstr>
      <vt:lpstr>HL_10</vt:lpstr>
      <vt:lpstr>HL_11</vt:lpstr>
      <vt:lpstr>HL_12</vt:lpstr>
      <vt:lpstr>HL_13</vt:lpstr>
      <vt:lpstr>HL_3</vt:lpstr>
      <vt:lpstr>HL_4</vt:lpstr>
      <vt:lpstr>HL_5</vt:lpstr>
      <vt:lpstr>HL_6</vt:lpstr>
      <vt:lpstr>North!HL_7</vt:lpstr>
      <vt:lpstr>PivotTables!HL_7</vt:lpstr>
      <vt:lpstr>South!HL_7</vt:lpstr>
      <vt:lpstr>West!HL_7</vt:lpstr>
      <vt:lpstr>HL_7</vt:lpstr>
      <vt:lpstr>HL_8</vt:lpstr>
      <vt:lpstr>HL_9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Months_in_Quarter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Kraynak</dc:creator>
  <cp:lastModifiedBy>Oscar Hagan</cp:lastModifiedBy>
  <dcterms:created xsi:type="dcterms:W3CDTF">2012-10-20T20:39:47Z</dcterms:created>
  <dcterms:modified xsi:type="dcterms:W3CDTF">2024-02-06T15:37:21Z</dcterms:modified>
</cp:coreProperties>
</file>