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Triangular dist/"/>
    </mc:Choice>
  </mc:AlternateContent>
  <xr:revisionPtr revIDLastSave="0" documentId="8_{34A57D7A-4D09-473A-8E12-5412105E79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riangular Distribution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'Triangular Distribution'!$A$3</definedName>
    <definedName name="HL_6">'Error Checks'!$A$3</definedName>
    <definedName name="HL_7">'Triangular Distribution'!$A$3</definedName>
    <definedName name="HL_8">'Error Checks'!$A$3</definedName>
    <definedName name="HL_Data_Points_OK">'Triangular Distribution'!$H$15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solver_typ" localSheetId="4" hidden="1">2</definedName>
    <definedName name="solver_ver" localSheetId="4" hidden="1">17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1" l="1"/>
  <c r="J36" i="11"/>
  <c r="K36" i="11"/>
  <c r="J37" i="11"/>
  <c r="J38" i="11"/>
  <c r="K38" i="11"/>
  <c r="H20" i="11"/>
  <c r="K37" i="11" s="1"/>
  <c r="G35" i="11"/>
  <c r="H35" i="11"/>
  <c r="K35" i="11" s="1"/>
  <c r="J43" i="11"/>
  <c r="J44" i="11"/>
  <c r="I43" i="11"/>
  <c r="H44" i="11" l="1"/>
  <c r="H43" i="11"/>
  <c r="G44" i="11"/>
  <c r="G43" i="11"/>
  <c r="G37" i="11"/>
  <c r="G38" i="11"/>
  <c r="G36" i="11"/>
  <c r="H13" i="11"/>
  <c r="H14" i="11"/>
  <c r="H12" i="11"/>
  <c r="H37" i="11" l="1"/>
  <c r="H15" i="11"/>
  <c r="I12" i="5" s="1"/>
  <c r="B6" i="11"/>
  <c r="B29" i="11" s="1"/>
  <c r="A1" i="11"/>
  <c r="C6" i="11" s="1"/>
  <c r="I44" i="11" l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<sst xmlns="http://schemas.openxmlformats.org/spreadsheetml/2006/main" count="120" uniqueCount="89">
  <si>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</si>
  <si>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</si>
  <si>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</si>
  <si>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</si>
  <si>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</si>
  <si>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</si>
  <si>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</si>
  <si>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</si>
  <si>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</si>
  <si>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</si>
  <si>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</si>
  <si>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</si>
  <si>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</si>
  <si>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</si>
  <si>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</si>
  <si>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</si>
  <si>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</si>
  <si>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</si>
  <si>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</si>
  <si>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</si>
  <si>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</si>
  <si>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</si>
  <si>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</si>
  <si>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</si>
  <si>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</si>
  <si>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</si>
  <si>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</si>
  <si>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</si>
  <si>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</si>
  <si>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</si>
  <si>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</si>
  <si>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</si>
  <si>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</si>
  <si>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</si>
  <si>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</si>
  <si>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</si>
  <si>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</si>
  <si>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</si>
  <si>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</si>
  <si>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</si>
  <si>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</si>
  <si>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</si>
  <si>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</si>
  <si>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</si>
  <si>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</si>
  <si>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</si>
  <si>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</si>
  <si>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</si>
  <si>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</si>
  <si>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</si>
  <si>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</si>
  <si>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</si>
  <si>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</si>
  <si>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</si>
  <si>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</si>
  <si>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</si>
  <si>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</si>
  <si>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</si>
  <si>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</si>
  <si>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</si>
  <si>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</si>
  <si>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</si>
  <si>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</si>
  <si>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</si>
  <si>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</si>
  <si>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</si>
  <si>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</si>
  <si>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</si>
  <si>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</si>
  <si>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</si>
  <si>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</si>
  <si>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Simple example to demonstrate the Triangular distribution.</t>
  </si>
  <si>
    <t>Data Points</t>
  </si>
  <si>
    <t>Minimum</t>
  </si>
  <si>
    <t>Most Likely</t>
  </si>
  <si>
    <t>Maximum</t>
  </si>
  <si>
    <t>Triangle data points OK</t>
  </si>
  <si>
    <t>Value</t>
  </si>
  <si>
    <t>Probability</t>
  </si>
  <si>
    <t>Data Tables</t>
  </si>
  <si>
    <t>Chart Data</t>
  </si>
  <si>
    <t>Line Equation Table</t>
  </si>
  <si>
    <t>Start</t>
  </si>
  <si>
    <t>End</t>
  </si>
  <si>
    <t>Gradient</t>
  </si>
  <si>
    <t>Intercept</t>
  </si>
  <si>
    <t>Workings</t>
  </si>
  <si>
    <t>Triangular Distribution</t>
  </si>
  <si>
    <t>Possibilities 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</si>
</sst>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(#,##0.00_);[Red]\(#,##0.00\);_(\-_)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8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33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8" fillId="0" borderId="3" xfId="13">
      <alignment horizontal="center"/>
    </xf>
    <xf numFmtId="166" fontId="28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8" fillId="0" borderId="3" xfId="13" applyAlignment="1"/>
    <xf numFmtId="167" fontId="1" fillId="5" borderId="4" xfId="18"/>
    <xf numFmtId="164" fontId="33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168" fontId="25" fillId="4" borderId="4" xfId="26" applyFont="1" applyFill="1" applyBorder="1" applyAlignment="1" applyProtection="1">
      <alignment horizontal="center"/>
      <protection locked="0"/>
    </xf>
    <xf numFmtId="164" fontId="33" fillId="10" borderId="2" xfId="0" applyNumberFormat="1" applyFont="1" applyFill="1" applyBorder="1" applyAlignment="1" applyProtection="1">
      <alignment horizontal="center"/>
      <protection locked="0"/>
    </xf>
    <xf numFmtId="164" fontId="33" fillId="12" borderId="2" xfId="0" applyNumberFormat="1" applyFont="1" applyFill="1" applyBorder="1" applyAlignment="1" applyProtection="1">
      <alignment horizontal="center"/>
      <protection locked="0"/>
    </xf>
    <xf numFmtId="168" fontId="28" fillId="0" borderId="3" xfId="13" applyNumberFormat="1" applyAlignment="1">
      <alignment horizontal="center"/>
    </xf>
    <xf numFmtId="180" fontId="28" fillId="0" borderId="3" xfId="26" applyNumberFormat="1" applyFont="1" applyBorder="1" applyAlignment="1">
      <alignment horizontal="center"/>
    </xf>
    <xf numFmtId="180" fontId="28" fillId="0" borderId="3" xfId="13" applyNumberFormat="1" applyAlignment="1">
      <alignment horizontal="center"/>
    </xf>
    <xf numFmtId="9" fontId="25" fillId="4" borderId="4" xfId="5" applyFont="1" applyFill="1" applyBorder="1" applyAlignment="1" applyProtection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8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'Triangular Distribution'!$A$1</c:f>
          <c:strCache>
            <c:ptCount val="1"/>
            <c:pt idx="0">
              <c:v>Triangular Distribution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'Triangular Distribution'!$H$35</c:f>
              <c:strCache>
                <c:ptCount val="1"/>
                <c:pt idx="0">
                  <c:v>Probability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'Triangular Distribution'!$G$36:$G$38</c:f>
              <c:numCache>
                <c:formatCode>_(#,##0_);[Red]\(#,##0\);_(\-_);</c:formatCode>
                <c:ptCount val="3"/>
                <c:pt idx="0">
                  <c:v>2</c:v>
                </c:pt>
                <c:pt idx="1">
                  <c:v>6</c:v>
                </c:pt>
                <c:pt idx="2">
                  <c:v>10</c:v>
                </c:pt>
              </c:numCache>
            </c:numRef>
          </c:xVal>
          <c:yVal>
            <c:numRef>
              <c:f>'Triangular Distribution'!$H$36:$H$38</c:f>
              <c:numCache>
                <c:formatCode>_(#,##0.00_);[Red]\(#,##0.00\);_(\-_)</c:formatCode>
                <c:ptCount val="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2B-49E4-8C29-2469B8D30055}"/>
            </c:ext>
          </c:extLst>
        </c:ser>
        <c:ser>
          <c:idx val="0"/>
          <c:order val="1"/>
          <c:tx>
            <c:v>Point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'Triangular Distribution'!$J$36:$J$38</c:f>
              <c:numCache>
                <c:formatCode>_(#,##0_);[Red]\(#,##0\);_(\-_);</c:formatCode>
                <c:ptCount val="3"/>
                <c:pt idx="0">
                  <c:v>0</c:v>
                </c:pt>
                <c:pt idx="1">
                  <c:v>5</c:v>
                </c:pt>
                <c:pt idx="2">
                  <c:v>5</c:v>
                </c:pt>
              </c:numCache>
            </c:numRef>
          </c:xVal>
          <c:yVal>
            <c:numRef>
              <c:f>'Triangular Distribution'!$K$36:$K$38</c:f>
              <c:numCache>
                <c:formatCode>_(#,##0.00_);[Red]\(#,##0.00\);_(\-_)</c:formatCode>
                <c:ptCount val="3"/>
                <c:pt idx="0">
                  <c:v>0.1875</c:v>
                </c:pt>
                <c:pt idx="1">
                  <c:v>0.1875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2B-49E4-8C29-2469B8D3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765039"/>
        <c:axId val="199998304"/>
      </c:scatterChart>
      <c:valAx>
        <c:axId val="1739765039"/>
        <c:scaling>
          <c:orientation val="minMax"/>
        </c:scaling>
        <c:delete val="0"/>
        <c:axPos val="b"/>
        <c:numFmt formatCode="_(#,##0_);[Red]\(#,##0\);_(\-_);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98304"/>
        <c:crosses val="autoZero"/>
        <c:crossBetween val="midCat"/>
      </c:valAx>
      <c:valAx>
        <c:axId val="199998304"/>
        <c:scaling>
          <c:orientation val="minMax"/>
        </c:scaling>
        <c:delete val="0"/>
        <c:axPos val="l"/>
        <c:numFmt formatCode="_(#,##0.00_);[Red]\(#,##0.00\);_(\-_)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765039"/>
        <c:crosses val="autoZero"/>
        <c:crossBetween val="midCat"/>
      </c:valAx>
      <c:spPr>
        <a:solidFill>
          <a:srgbClr val="FFFFCC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16</xdr:col>
      <xdr:colOff>304800</xdr:colOff>
      <xdr:row>25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707997-6D31-4AF9-AA9E-AE7A36F3D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Triangular Distribution.xlsx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7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2" t="s">
        <v>71</v>
      </c>
      <c r="D17" s="52"/>
      <c r="E17" s="52"/>
      <c r="F17" s="52"/>
      <c r="G17" s="52"/>
      <c r="H17" s="52"/>
      <c r="I17" s="52"/>
      <c r="J17" s="52"/>
    </row>
    <row r="18" spans="3:10" ht="12.75" x14ac:dyDescent="0.2">
      <c r="C18" s="52"/>
      <c r="D18" s="52"/>
      <c r="E18" s="52"/>
      <c r="F18" s="52"/>
      <c r="G18" s="52"/>
      <c r="H18" s="52"/>
      <c r="I18" s="52"/>
      <c r="J18" s="52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3" t="s">
        <v>22</v>
      </c>
      <c r="H21" s="53"/>
      <c r="I21" s="53"/>
      <c r="J21" s="7"/>
    </row>
    <row r="22" spans="3:10" ht="12.75" x14ac:dyDescent="0.2">
      <c r="C22" s="10" t="s">
        <v>23</v>
      </c>
      <c r="D22" s="9"/>
      <c r="E22" s="7"/>
      <c r="F22" s="7"/>
      <c r="G22" s="53" t="s">
        <v>24</v>
      </c>
      <c r="H22" s="53"/>
      <c r="I22" s="5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Triangular Distribution.xlsx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2.75" x14ac:dyDescent="0.2">
      <c r="E4" t="s">
        <v>2</v>
      </c>
      <c r="G4" s="24">
        <f>Overall_Error_Check</f>
        <v>0</v>
      </c>
    </row>
    <row r="7" spans="1:12" ht="16.5" thickBot="1" x14ac:dyDescent="0.3">
      <c r="B7" s="39">
        <v>1</v>
      </c>
      <c r="C7" s="39" t="s">
        <v>25</v>
      </c>
      <c r="D7" s="39"/>
      <c r="E7" s="39"/>
      <c r="F7" s="39"/>
      <c r="G7" s="39"/>
      <c r="H7" s="39"/>
      <c r="I7" s="39"/>
      <c r="J7" s="39"/>
      <c r="K7" s="39"/>
      <c r="L7" s="39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87</v>
      </c>
    </row>
    <row r="13" spans="1:12" x14ac:dyDescent="0.2">
      <c r="F13" s="1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9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466FEDB6-CE85-4569-91D8-C8AD122BA818}"/>
    <hyperlink ref="F10" location="HL_3" display="Style Guide" xr:uid="{F20C43F3-8D57-4BC2-B8CA-ED5830BAE85D}"/>
    <hyperlink ref="F11" location="HL_4" display="Model Parameters" xr:uid="{65772514-1E03-468D-AC29-9A94BFB6A891}"/>
    <hyperlink ref="F12" location="HL_5" display="Triangular Distribution" xr:uid="{42F97E9D-8F68-4018-96F4-DD11B3330CB0}"/>
    <hyperlink ref="F13" location="HL_6" display="Error Checks" xr:uid="{5ECCC929-B533-46CF-A2BE-E8C793B58EB7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Triangular Distribution.xlsx</v>
      </c>
    </row>
    <row r="3" spans="1:13" x14ac:dyDescent="0.2">
      <c r="A3" s="53" t="s">
        <v>1</v>
      </c>
      <c r="B3" s="53"/>
      <c r="C3" s="53"/>
      <c r="D3" s="53"/>
      <c r="E3" s="5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39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5" t="s">
        <v>29</v>
      </c>
      <c r="D8" s="55"/>
      <c r="E8" s="55"/>
      <c r="F8" s="55"/>
      <c r="G8" s="55"/>
      <c r="H8" s="13"/>
      <c r="I8" s="13" t="s">
        <v>30</v>
      </c>
      <c r="J8" s="13"/>
      <c r="K8" s="13" t="s">
        <v>31</v>
      </c>
    </row>
    <row r="9" spans="1:13" outlineLevel="1" x14ac:dyDescent="0.2">
      <c r="C9" s="54"/>
      <c r="D9" s="54"/>
      <c r="E9" s="54"/>
      <c r="F9" s="54"/>
      <c r="G9" s="54"/>
      <c r="K9" s="17"/>
    </row>
    <row r="10" spans="1:13" ht="20.25" outlineLevel="1" x14ac:dyDescent="0.3">
      <c r="C10" s="54" t="s">
        <v>32</v>
      </c>
      <c r="D10" s="54"/>
      <c r="E10" s="54"/>
      <c r="F10" s="54"/>
      <c r="G10" s="54"/>
      <c r="I10" s="14" t="str">
        <f>C10</f>
        <v>Sheet Title</v>
      </c>
      <c r="K10" s="15" t="s">
        <v>32</v>
      </c>
    </row>
    <row r="11" spans="1:13" ht="18" outlineLevel="1" x14ac:dyDescent="0.25">
      <c r="C11" s="54" t="s">
        <v>5</v>
      </c>
      <c r="D11" s="54"/>
      <c r="E11" s="54"/>
      <c r="F11" s="54"/>
      <c r="G11" s="54"/>
      <c r="I11" s="16" t="str">
        <f>C11</f>
        <v>Model Name</v>
      </c>
      <c r="K11" s="15" t="s">
        <v>5</v>
      </c>
    </row>
    <row r="12" spans="1:13" outlineLevel="1" x14ac:dyDescent="0.2">
      <c r="C12" s="54"/>
      <c r="D12" s="54"/>
      <c r="E12" s="54"/>
      <c r="F12" s="54"/>
      <c r="G12" s="54"/>
      <c r="K12" s="17"/>
    </row>
    <row r="13" spans="1:13" ht="16.5" outlineLevel="1" thickBot="1" x14ac:dyDescent="0.3">
      <c r="C13" s="54" t="s">
        <v>33</v>
      </c>
      <c r="D13" s="54"/>
      <c r="E13" s="54"/>
      <c r="F13" s="54"/>
      <c r="G13" s="54"/>
      <c r="I13" s="38" t="str">
        <f>C13</f>
        <v>Header 1</v>
      </c>
      <c r="K13" s="15" t="s">
        <v>33</v>
      </c>
    </row>
    <row r="14" spans="1:13" ht="17.25" outlineLevel="1" thickTop="1" x14ac:dyDescent="0.25">
      <c r="C14" s="54" t="s">
        <v>34</v>
      </c>
      <c r="D14" s="54"/>
      <c r="E14" s="54"/>
      <c r="F14" s="54"/>
      <c r="G14" s="54"/>
      <c r="I14" s="3" t="str">
        <f>C14</f>
        <v>Header 2</v>
      </c>
      <c r="K14" s="15" t="s">
        <v>34</v>
      </c>
    </row>
    <row r="15" spans="1:13" ht="15" outlineLevel="1" x14ac:dyDescent="0.25">
      <c r="C15" s="54" t="s">
        <v>35</v>
      </c>
      <c r="D15" s="54"/>
      <c r="E15" s="54"/>
      <c r="F15" s="54"/>
      <c r="G15" s="54"/>
      <c r="I15" s="4" t="str">
        <f>C15</f>
        <v>Header 3</v>
      </c>
      <c r="K15" s="15" t="s">
        <v>35</v>
      </c>
    </row>
    <row r="16" spans="1:13" ht="15" outlineLevel="1" x14ac:dyDescent="0.25">
      <c r="C16" s="54" t="s">
        <v>36</v>
      </c>
      <c r="D16" s="54"/>
      <c r="E16" s="54"/>
      <c r="F16" s="54"/>
      <c r="G16" s="54"/>
      <c r="I16" s="18" t="str">
        <f>C16</f>
        <v>Header 4</v>
      </c>
      <c r="K16" s="15" t="s">
        <v>36</v>
      </c>
    </row>
    <row r="17" spans="2:14" outlineLevel="1" x14ac:dyDescent="0.2">
      <c r="C17" s="54"/>
      <c r="D17" s="54"/>
      <c r="E17" s="54"/>
      <c r="F17" s="54"/>
      <c r="G17" s="54"/>
      <c r="K17" s="17"/>
    </row>
    <row r="18" spans="2:14" ht="15" outlineLevel="1" x14ac:dyDescent="0.25">
      <c r="C18" s="54" t="s">
        <v>37</v>
      </c>
      <c r="D18" s="54"/>
      <c r="E18" s="54"/>
      <c r="F18" s="54"/>
      <c r="G18" s="54"/>
      <c r="I18" s="19" t="str">
        <f>C18</f>
        <v>Notes</v>
      </c>
      <c r="K18" s="15" t="s">
        <v>37</v>
      </c>
    </row>
    <row r="19" spans="2:14" outlineLevel="1" x14ac:dyDescent="0.2">
      <c r="C19" s="54"/>
      <c r="D19" s="54"/>
      <c r="E19" s="54"/>
      <c r="F19" s="54"/>
      <c r="G19" s="54"/>
      <c r="K19" s="17"/>
      <c r="N19" s="19"/>
    </row>
    <row r="20" spans="2:14" ht="15" outlineLevel="1" x14ac:dyDescent="0.25">
      <c r="C20" s="54" t="s">
        <v>38</v>
      </c>
      <c r="D20" s="54"/>
      <c r="E20" s="54"/>
      <c r="F20" s="54"/>
      <c r="G20" s="54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39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5" t="s">
        <v>29</v>
      </c>
      <c r="D25" s="55"/>
      <c r="E25" s="55"/>
      <c r="F25" s="55"/>
      <c r="G25" s="55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4"/>
      <c r="D26" s="54"/>
      <c r="E26" s="54"/>
      <c r="F26" s="54"/>
      <c r="G26" s="54"/>
      <c r="K26" s="15"/>
    </row>
    <row r="27" spans="2:14" ht="15" outlineLevel="1" x14ac:dyDescent="0.25">
      <c r="C27" s="54" t="s">
        <v>40</v>
      </c>
      <c r="D27" s="54"/>
      <c r="E27" s="54"/>
      <c r="F27" s="54"/>
      <c r="G27" s="54"/>
      <c r="I27" s="20" t="s">
        <v>40</v>
      </c>
      <c r="K27" s="21" t="str">
        <f>C27</f>
        <v>Assumption</v>
      </c>
    </row>
    <row r="28" spans="2:14" ht="15" outlineLevel="1" x14ac:dyDescent="0.25">
      <c r="C28" s="54"/>
      <c r="D28" s="54"/>
      <c r="E28" s="54"/>
      <c r="F28" s="54"/>
      <c r="G28" s="54"/>
      <c r="K28" s="21"/>
    </row>
    <row r="29" spans="2:14" ht="15" outlineLevel="1" x14ac:dyDescent="0.25">
      <c r="C29" s="54" t="s">
        <v>41</v>
      </c>
      <c r="D29" s="54"/>
      <c r="E29" s="54"/>
      <c r="F29" s="54"/>
      <c r="G29" s="54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4"/>
      <c r="D30" s="54"/>
      <c r="E30" s="54"/>
      <c r="F30" s="54"/>
      <c r="G30" s="54"/>
      <c r="K30" s="21"/>
    </row>
    <row r="31" spans="2:14" ht="15" outlineLevel="1" x14ac:dyDescent="0.25">
      <c r="C31" s="54" t="s">
        <v>42</v>
      </c>
      <c r="D31" s="54"/>
      <c r="E31" s="54"/>
      <c r="F31" s="54"/>
      <c r="G31" s="54"/>
      <c r="I31" s="23"/>
      <c r="K31" s="21" t="str">
        <f>C31</f>
        <v>Empty</v>
      </c>
    </row>
    <row r="32" spans="2:14" ht="15" outlineLevel="1" x14ac:dyDescent="0.25">
      <c r="C32" s="54"/>
      <c r="D32" s="54"/>
      <c r="E32" s="54"/>
      <c r="F32" s="54"/>
      <c r="G32" s="54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4" t="s">
        <v>44</v>
      </c>
      <c r="D35" s="54"/>
      <c r="E35" s="54"/>
      <c r="F35" s="54"/>
      <c r="G35" s="54"/>
      <c r="I35" s="11" t="s">
        <v>44</v>
      </c>
      <c r="K35" s="21" t="str">
        <f>C35</f>
        <v>Hyperlink</v>
      </c>
    </row>
    <row r="36" spans="3:11" ht="15" outlineLevel="1" x14ac:dyDescent="0.25">
      <c r="C36" s="54"/>
      <c r="D36" s="54"/>
      <c r="E36" s="54"/>
      <c r="F36" s="54"/>
      <c r="G36" s="54"/>
      <c r="K36" s="21"/>
    </row>
    <row r="37" spans="3:11" ht="15" outlineLevel="1" x14ac:dyDescent="0.25">
      <c r="C37" s="54" t="s">
        <v>45</v>
      </c>
      <c r="D37" s="54"/>
      <c r="E37" s="54"/>
      <c r="F37" s="54"/>
      <c r="G37" s="54"/>
      <c r="I37" s="25" t="str">
        <f>'Error Checks'!E12</f>
        <v>Triangle data points OK</v>
      </c>
      <c r="K37" s="21" t="str">
        <f>C37</f>
        <v>Internal Reference</v>
      </c>
    </row>
    <row r="38" spans="3:11" ht="15" outlineLevel="1" x14ac:dyDescent="0.25">
      <c r="C38" s="54"/>
      <c r="D38" s="54"/>
      <c r="E38" s="54"/>
      <c r="F38" s="54"/>
      <c r="G38" s="54"/>
      <c r="K38" s="21"/>
    </row>
    <row r="39" spans="3:11" ht="15" outlineLevel="1" x14ac:dyDescent="0.25">
      <c r="C39" s="54" t="s">
        <v>46</v>
      </c>
      <c r="D39" s="54"/>
      <c r="E39" s="54"/>
      <c r="F39" s="54"/>
      <c r="G39" s="54"/>
      <c r="I39" s="26">
        <v>77</v>
      </c>
      <c r="K39" s="21" t="s">
        <v>47</v>
      </c>
    </row>
    <row r="40" spans="3:11" ht="15" outlineLevel="1" x14ac:dyDescent="0.25">
      <c r="C40" s="54"/>
      <c r="D40" s="54"/>
      <c r="E40" s="54"/>
      <c r="F40" s="54"/>
      <c r="G40" s="54"/>
      <c r="K40" s="21"/>
    </row>
    <row r="41" spans="3:11" ht="15" outlineLevel="1" x14ac:dyDescent="0.25">
      <c r="C41" s="54" t="s">
        <v>48</v>
      </c>
      <c r="D41" s="54"/>
      <c r="E41" s="54"/>
      <c r="F41" s="54"/>
      <c r="G41" s="54"/>
      <c r="I41" s="27">
        <f>I39</f>
        <v>77</v>
      </c>
      <c r="K41" s="21" t="str">
        <f>C41</f>
        <v>Line Total</v>
      </c>
    </row>
    <row r="42" spans="3:11" ht="15" outlineLevel="1" x14ac:dyDescent="0.25">
      <c r="C42" s="54"/>
      <c r="D42" s="54"/>
      <c r="E42" s="54"/>
      <c r="F42" s="54"/>
      <c r="G42" s="54"/>
      <c r="K42" s="21"/>
    </row>
    <row r="43" spans="3:11" ht="15" outlineLevel="1" x14ac:dyDescent="0.25">
      <c r="C43" s="54" t="s">
        <v>49</v>
      </c>
      <c r="D43" s="54"/>
      <c r="E43" s="54"/>
      <c r="F43" s="54"/>
      <c r="G43" s="54"/>
      <c r="I43" s="28">
        <v>365</v>
      </c>
      <c r="K43" s="21" t="str">
        <f>C43</f>
        <v>Parameter</v>
      </c>
    </row>
    <row r="44" spans="3:11" ht="15" outlineLevel="1" x14ac:dyDescent="0.25">
      <c r="C44" s="54"/>
      <c r="D44" s="54"/>
      <c r="E44" s="54"/>
      <c r="F44" s="54"/>
      <c r="G44" s="54"/>
      <c r="K44" s="21"/>
    </row>
    <row r="45" spans="3:11" ht="15" outlineLevel="1" x14ac:dyDescent="0.25">
      <c r="C45" s="54" t="s">
        <v>50</v>
      </c>
      <c r="D45" s="54"/>
      <c r="E45" s="54"/>
      <c r="F45" s="54"/>
      <c r="G45" s="54"/>
      <c r="I45" s="29" t="s">
        <v>51</v>
      </c>
      <c r="K45" s="21" t="str">
        <f>C45</f>
        <v>Range Name Description</v>
      </c>
    </row>
    <row r="46" spans="3:11" ht="15" outlineLevel="1" x14ac:dyDescent="0.25">
      <c r="C46" s="54"/>
      <c r="D46" s="54"/>
      <c r="E46" s="54"/>
      <c r="F46" s="54"/>
      <c r="G46" s="54"/>
      <c r="K46" s="21"/>
    </row>
    <row r="47" spans="3:11" ht="15" outlineLevel="1" x14ac:dyDescent="0.25">
      <c r="C47" s="54" t="s">
        <v>52</v>
      </c>
      <c r="D47" s="54"/>
      <c r="E47" s="54"/>
      <c r="F47" s="54"/>
      <c r="G47" s="54"/>
      <c r="I47" s="30">
        <f>ROW(C47)</f>
        <v>47</v>
      </c>
      <c r="K47" s="21" t="s">
        <v>53</v>
      </c>
    </row>
    <row r="48" spans="3:11" ht="15" outlineLevel="1" x14ac:dyDescent="0.25">
      <c r="C48" s="54"/>
      <c r="D48" s="54"/>
      <c r="E48" s="54"/>
      <c r="F48" s="54"/>
      <c r="G48" s="54"/>
      <c r="K48" s="21"/>
    </row>
    <row r="49" spans="2:13" ht="15" outlineLevel="1" x14ac:dyDescent="0.25">
      <c r="C49" s="54" t="s">
        <v>54</v>
      </c>
      <c r="D49" s="54"/>
      <c r="E49" s="54"/>
      <c r="F49" s="54"/>
      <c r="G49" s="54"/>
      <c r="I49" s="31">
        <f>I41</f>
        <v>77</v>
      </c>
      <c r="K49" s="21" t="str">
        <f>C49</f>
        <v>Row Summary</v>
      </c>
    </row>
    <row r="50" spans="2:13" ht="15" outlineLevel="1" x14ac:dyDescent="0.25">
      <c r="C50" s="54"/>
      <c r="D50" s="54"/>
      <c r="E50" s="54"/>
      <c r="F50" s="54"/>
      <c r="G50" s="54"/>
      <c r="K50" s="21"/>
    </row>
    <row r="51" spans="2:13" ht="15" outlineLevel="1" x14ac:dyDescent="0.25">
      <c r="C51" s="54" t="s">
        <v>55</v>
      </c>
      <c r="D51" s="54"/>
      <c r="E51" s="54"/>
      <c r="F51" s="54"/>
      <c r="G51" s="54"/>
      <c r="I51" s="32" t="s">
        <v>69</v>
      </c>
      <c r="K51" s="21" t="str">
        <f>C51</f>
        <v>Units</v>
      </c>
    </row>
    <row r="52" spans="2:13" ht="15" outlineLevel="1" x14ac:dyDescent="0.25">
      <c r="C52" s="54"/>
      <c r="D52" s="54"/>
      <c r="E52" s="54"/>
      <c r="F52" s="54"/>
      <c r="G52" s="54"/>
      <c r="K52" s="21"/>
    </row>
    <row r="53" spans="2:13" ht="15" outlineLevel="1" x14ac:dyDescent="0.25">
      <c r="C53" s="54" t="s">
        <v>56</v>
      </c>
      <c r="D53" s="54"/>
      <c r="E53" s="54"/>
      <c r="F53" s="54"/>
      <c r="G53" s="54"/>
      <c r="I53" s="33"/>
      <c r="K53" s="21" t="str">
        <f>C53</f>
        <v>WIP</v>
      </c>
    </row>
    <row r="54" spans="2:13" ht="15" outlineLevel="1" x14ac:dyDescent="0.25">
      <c r="C54" s="54"/>
      <c r="D54" s="54"/>
      <c r="E54" s="54"/>
      <c r="F54" s="54"/>
      <c r="G54" s="54"/>
      <c r="K54" s="21"/>
    </row>
    <row r="55" spans="2:13" outlineLevel="1" x14ac:dyDescent="0.2">
      <c r="C55" s="54"/>
      <c r="D55" s="54"/>
      <c r="E55" s="54"/>
      <c r="F55" s="54"/>
      <c r="G55" s="54"/>
    </row>
    <row r="56" spans="2:13" ht="16.5" thickBot="1" x14ac:dyDescent="0.3">
      <c r="B56" s="39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5" t="s">
        <v>29</v>
      </c>
      <c r="D58" s="55"/>
      <c r="E58" s="55"/>
      <c r="F58" s="55"/>
      <c r="G58" s="55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4" t="s">
        <v>58</v>
      </c>
      <c r="D60" s="54"/>
      <c r="E60" s="54"/>
      <c r="F60" s="54"/>
      <c r="G60" s="54"/>
      <c r="I60" s="41">
        <v>123456.789</v>
      </c>
      <c r="K60" s="21" t="str">
        <f t="shared" ref="K60:K66" si="0">C60</f>
        <v>Comma</v>
      </c>
    </row>
    <row r="61" spans="2:13" ht="15" outlineLevel="1" x14ac:dyDescent="0.25">
      <c r="C61" s="54"/>
      <c r="D61" s="54"/>
      <c r="E61" s="54"/>
      <c r="F61" s="54"/>
      <c r="G61" s="54"/>
      <c r="K61" s="21"/>
    </row>
    <row r="62" spans="2:13" ht="15" outlineLevel="1" x14ac:dyDescent="0.25">
      <c r="C62" s="54" t="s">
        <v>59</v>
      </c>
      <c r="D62" s="54"/>
      <c r="E62" s="54"/>
      <c r="F62" s="54"/>
      <c r="G62" s="54"/>
      <c r="I62" s="40">
        <v>-123456.789</v>
      </c>
      <c r="K62" s="21" t="str">
        <f t="shared" si="0"/>
        <v>Comma [0]</v>
      </c>
    </row>
    <row r="63" spans="2:13" ht="15" outlineLevel="1" x14ac:dyDescent="0.25">
      <c r="C63" s="54"/>
      <c r="D63" s="54"/>
      <c r="E63" s="54"/>
      <c r="F63" s="54"/>
      <c r="G63" s="54"/>
      <c r="K63" s="21"/>
    </row>
    <row r="64" spans="2:13" ht="15" outlineLevel="1" x14ac:dyDescent="0.25">
      <c r="C64" s="54" t="s">
        <v>60</v>
      </c>
      <c r="D64" s="54"/>
      <c r="E64" s="54"/>
      <c r="F64" s="54"/>
      <c r="G64" s="54"/>
      <c r="I64" s="42">
        <v>123456.789</v>
      </c>
      <c r="K64" s="21" t="str">
        <f t="shared" si="0"/>
        <v>Currency</v>
      </c>
    </row>
    <row r="65" spans="3:11" ht="15" outlineLevel="1" x14ac:dyDescent="0.25">
      <c r="C65" s="54"/>
      <c r="D65" s="54"/>
      <c r="E65" s="54"/>
      <c r="F65" s="54"/>
      <c r="G65" s="54"/>
      <c r="K65" s="21"/>
    </row>
    <row r="66" spans="3:11" ht="15" outlineLevel="1" x14ac:dyDescent="0.25">
      <c r="C66" s="54" t="s">
        <v>61</v>
      </c>
      <c r="D66" s="54"/>
      <c r="E66" s="54"/>
      <c r="F66" s="54"/>
      <c r="G66" s="54"/>
      <c r="I66" s="43">
        <v>123456.789</v>
      </c>
      <c r="K66" s="21" t="str">
        <f t="shared" si="0"/>
        <v>Currency [0]</v>
      </c>
    </row>
    <row r="67" spans="3:11" ht="15" outlineLevel="1" x14ac:dyDescent="0.25">
      <c r="C67" s="54"/>
      <c r="D67" s="54"/>
      <c r="E67" s="54"/>
      <c r="F67" s="54"/>
      <c r="G67" s="54"/>
      <c r="K67" s="21"/>
    </row>
    <row r="68" spans="3:11" ht="15" outlineLevel="1" x14ac:dyDescent="0.25">
      <c r="C68" s="54" t="s">
        <v>62</v>
      </c>
      <c r="D68" s="54"/>
      <c r="E68" s="54"/>
      <c r="F68" s="54"/>
      <c r="G68" s="54"/>
      <c r="I68" s="44">
        <f ca="1">TODAY()</f>
        <v>45170</v>
      </c>
      <c r="K68" s="21" t="str">
        <f>C68</f>
        <v>Date</v>
      </c>
    </row>
    <row r="69" spans="3:11" ht="15" outlineLevel="1" x14ac:dyDescent="0.25">
      <c r="C69" s="54"/>
      <c r="D69" s="54"/>
      <c r="E69" s="54"/>
      <c r="F69" s="54"/>
      <c r="G69" s="54"/>
      <c r="K69" s="21"/>
    </row>
    <row r="70" spans="3:11" ht="15" outlineLevel="1" x14ac:dyDescent="0.25">
      <c r="C70" s="54" t="s">
        <v>63</v>
      </c>
      <c r="D70" s="54"/>
      <c r="E70" s="54"/>
      <c r="F70" s="54"/>
      <c r="G70" s="54"/>
      <c r="I70" s="36">
        <f ca="1">TODAY()</f>
        <v>45170</v>
      </c>
      <c r="K70" s="21" t="str">
        <f>C70</f>
        <v>Date Heading</v>
      </c>
    </row>
    <row r="71" spans="3:11" ht="15" outlineLevel="1" x14ac:dyDescent="0.25">
      <c r="C71" s="54"/>
      <c r="D71" s="54"/>
      <c r="E71" s="54"/>
      <c r="F71" s="54"/>
      <c r="G71" s="54"/>
      <c r="K71" s="21"/>
    </row>
    <row r="72" spans="3:11" ht="15" outlineLevel="1" x14ac:dyDescent="0.25">
      <c r="C72" s="54" t="s">
        <v>64</v>
      </c>
      <c r="D72" s="54"/>
      <c r="E72" s="54"/>
      <c r="F72" s="54"/>
      <c r="G72" s="54"/>
      <c r="I72" s="34">
        <v>-123456.789</v>
      </c>
      <c r="K72" s="21" t="str">
        <f>C72</f>
        <v>Numbers 0</v>
      </c>
    </row>
    <row r="73" spans="3:11" ht="15" outlineLevel="1" x14ac:dyDescent="0.25">
      <c r="C73" s="54"/>
      <c r="D73" s="54"/>
      <c r="E73" s="54"/>
      <c r="F73" s="54"/>
      <c r="G73" s="54"/>
      <c r="K73" s="21"/>
    </row>
    <row r="74" spans="3:11" ht="15" outlineLevel="1" x14ac:dyDescent="0.25">
      <c r="C74" s="54" t="s">
        <v>65</v>
      </c>
      <c r="D74" s="54"/>
      <c r="E74" s="54"/>
      <c r="F74" s="54"/>
      <c r="G74" s="54"/>
      <c r="I74" s="35">
        <v>0.5</v>
      </c>
      <c r="K74" s="21" t="str">
        <f>C74</f>
        <v>Percent</v>
      </c>
    </row>
    <row r="75" spans="3:11" outlineLevel="1" x14ac:dyDescent="0.2">
      <c r="C75" s="54"/>
      <c r="D75" s="54"/>
      <c r="E75" s="54"/>
      <c r="F75" s="54"/>
      <c r="G75" s="54"/>
    </row>
    <row r="76" spans="3:11" outlineLevel="1" x14ac:dyDescent="0.2">
      <c r="C76" s="54"/>
      <c r="D76" s="54"/>
      <c r="E76" s="54"/>
      <c r="F76" s="54"/>
      <c r="G76" s="54"/>
    </row>
    <row r="77" spans="3:11" x14ac:dyDescent="0.2">
      <c r="C77" s="54"/>
      <c r="D77" s="54"/>
      <c r="E77" s="54"/>
      <c r="F77" s="54"/>
      <c r="G77" s="54"/>
    </row>
    <row r="78" spans="3:11" x14ac:dyDescent="0.2">
      <c r="C78" s="54"/>
      <c r="D78" s="54"/>
      <c r="E78" s="54"/>
      <c r="F78" s="54"/>
      <c r="G78" s="54"/>
    </row>
    <row r="79" spans="3:11" x14ac:dyDescent="0.2">
      <c r="C79" s="54"/>
      <c r="D79" s="54"/>
      <c r="E79" s="54"/>
      <c r="F79" s="54"/>
      <c r="G79" s="54"/>
    </row>
    <row r="80" spans="3:11" x14ac:dyDescent="0.2">
      <c r="C80" s="54"/>
      <c r="D80" s="54"/>
      <c r="E80" s="54"/>
      <c r="F80" s="54"/>
      <c r="G80" s="54"/>
    </row>
    <row r="81" spans="3:7" x14ac:dyDescent="0.2">
      <c r="C81" s="54"/>
      <c r="D81" s="54"/>
      <c r="E81" s="54"/>
      <c r="F81" s="54"/>
      <c r="G81" s="54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3"/>
      <c r="K1" s="53"/>
    </row>
    <row r="2" spans="1:18" ht="18" x14ac:dyDescent="0.25">
      <c r="A2" s="16" t="str">
        <f ca="1">Model_Name</f>
        <v>SP Triangular Distribution.xlsx</v>
      </c>
    </row>
    <row r="3" spans="1:18" x14ac:dyDescent="0.2">
      <c r="A3" s="53" t="s">
        <v>1</v>
      </c>
      <c r="B3" s="53"/>
      <c r="C3" s="53"/>
      <c r="D3" s="53"/>
      <c r="E3" s="5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39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6" t="str">
        <f ca="1">IF(ISERROR(OR(FIND("[",CELL("filename",A1)),FIND("]",CELL("filename",A1)))),"",MID(CELL("filename",A1),FIND("[",CELL("filename",A1))+1,FIND("]",CELL("filename",A1))-FIND("[",CELL("filename",A1))-1))</f>
        <v>SP Triangular Distribution.xlsx</v>
      </c>
      <c r="H11" s="56"/>
      <c r="I11" s="56"/>
      <c r="J11" s="56"/>
      <c r="K11" s="56"/>
      <c r="L11" s="56"/>
      <c r="M11" s="56"/>
      <c r="N11" s="56"/>
    </row>
    <row r="12" spans="1:18" outlineLevel="1" x14ac:dyDescent="0.2">
      <c r="E12" t="s">
        <v>6</v>
      </c>
      <c r="G12" s="57" t="s">
        <v>70</v>
      </c>
      <c r="H12" s="57"/>
      <c r="I12" s="57"/>
      <c r="J12" s="57"/>
      <c r="K12" s="57"/>
      <c r="L12" s="57"/>
      <c r="M12" s="57"/>
      <c r="N12" s="57"/>
    </row>
    <row r="13" spans="1:18" outlineLevel="1" x14ac:dyDescent="0.2"/>
    <row r="14" spans="1:18" outlineLevel="1" x14ac:dyDescent="0.2"/>
    <row r="15" spans="1:18" ht="16.5" thickBot="1" x14ac:dyDescent="0.3">
      <c r="B15" s="39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R4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outlineLevelRow="1" x14ac:dyDescent="0.2"/>
  <cols>
    <col min="1" max="5" width="3.7109375" customWidth="1"/>
    <col min="8" max="8" width="9.570312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Triangular Distribution</v>
      </c>
    </row>
    <row r="2" spans="1:18" ht="18" x14ac:dyDescent="0.25">
      <c r="A2" s="16" t="str">
        <f ca="1">Model_Name</f>
        <v>SP Triangular Distribution.xlsx</v>
      </c>
    </row>
    <row r="3" spans="1:18" x14ac:dyDescent="0.2">
      <c r="A3" s="53" t="s">
        <v>1</v>
      </c>
      <c r="B3" s="53"/>
      <c r="C3" s="53"/>
      <c r="D3" s="53"/>
      <c r="E3" s="53"/>
    </row>
    <row r="4" spans="1:18" ht="14.25" x14ac:dyDescent="0.2">
      <c r="E4" t="s">
        <v>2</v>
      </c>
      <c r="I4" s="1">
        <f>Overall_Error_Check</f>
        <v>0</v>
      </c>
    </row>
    <row r="5" spans="1:18" x14ac:dyDescent="0.2">
      <c r="A5" s="11"/>
    </row>
    <row r="6" spans="1:18" ht="16.5" thickBot="1" x14ac:dyDescent="0.3">
      <c r="B6" s="39">
        <f>MAX($B$5:$B5)+1</f>
        <v>1</v>
      </c>
      <c r="C6" s="2" t="str">
        <f ca="1">A1</f>
        <v>Triangular Distribution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68</v>
      </c>
    </row>
    <row r="9" spans="1:18" outlineLevel="1" x14ac:dyDescent="0.2"/>
    <row r="10" spans="1:18" ht="15" outlineLevel="1" x14ac:dyDescent="0.25">
      <c r="D10" s="4" t="s">
        <v>72</v>
      </c>
    </row>
    <row r="11" spans="1:18" outlineLevel="1" x14ac:dyDescent="0.2"/>
    <row r="12" spans="1:18" ht="12.75" outlineLevel="1" x14ac:dyDescent="0.2">
      <c r="E12" t="s">
        <v>73</v>
      </c>
      <c r="G12" s="45">
        <v>2</v>
      </c>
      <c r="H12" s="46">
        <f>IF(COUNT($G$12:$G$14)=ROWS($G$12:$G$14),(MIN($G$12:$G$14)&lt;&gt;G12)*1,)</f>
        <v>0</v>
      </c>
    </row>
    <row r="13" spans="1:18" ht="12.75" outlineLevel="1" x14ac:dyDescent="0.2">
      <c r="E13" t="s">
        <v>74</v>
      </c>
      <c r="G13" s="45">
        <v>6</v>
      </c>
      <c r="H13" s="46">
        <f>IF(COUNT($G$12:$G$14)=ROWS($G$12:$G$14),OR(G13&lt;G12,G13&gt;G14)*1,)</f>
        <v>0</v>
      </c>
    </row>
    <row r="14" spans="1:18" ht="12.75" outlineLevel="1" x14ac:dyDescent="0.2">
      <c r="E14" t="s">
        <v>75</v>
      </c>
      <c r="G14" s="45">
        <v>10</v>
      </c>
      <c r="H14" s="46">
        <f>IF(COUNT($G$12:$G$14)=ROWS($G$12:$G$14),(MAX($G$12:$G$14)&lt;&gt;G14)*1,)</f>
        <v>0</v>
      </c>
    </row>
    <row r="15" spans="1:18" ht="12.75" outlineLevel="1" x14ac:dyDescent="0.2">
      <c r="H15" s="47">
        <f>MIN(SUM(H12:H14),1)</f>
        <v>0</v>
      </c>
    </row>
    <row r="16" spans="1:18" outlineLevel="1" x14ac:dyDescent="0.2"/>
    <row r="17" spans="2:18" outlineLevel="1" x14ac:dyDescent="0.2">
      <c r="E17" t="s">
        <v>88</v>
      </c>
      <c r="H17" s="51">
        <v>1</v>
      </c>
    </row>
    <row r="18" spans="2:18" outlineLevel="1" x14ac:dyDescent="0.2"/>
    <row r="19" spans="2:18" outlineLevel="1" x14ac:dyDescent="0.2">
      <c r="G19" s="13" t="s">
        <v>77</v>
      </c>
      <c r="H19" s="13" t="s">
        <v>78</v>
      </c>
    </row>
    <row r="20" spans="2:18" outlineLevel="1" x14ac:dyDescent="0.2">
      <c r="E20" t="s">
        <v>77</v>
      </c>
      <c r="G20" s="45">
        <v>5</v>
      </c>
      <c r="H20" s="49">
        <f>IF(AND(G20&gt;=G12,G20&lt;=G13), I43*G20+J43, IF(AND(G20&gt;=G13, G20&lt;=G14), I44*G20+J44, ))</f>
        <v>0.1875</v>
      </c>
    </row>
    <row r="21" spans="2:18" outlineLevel="1" x14ac:dyDescent="0.2"/>
    <row r="22" spans="2:18" outlineLevel="1" x14ac:dyDescent="0.2"/>
    <row r="23" spans="2:18" outlineLevel="1" x14ac:dyDescent="0.2"/>
    <row r="24" spans="2:18" outlineLevel="1" x14ac:dyDescent="0.2"/>
    <row r="25" spans="2:18" outlineLevel="1" x14ac:dyDescent="0.2"/>
    <row r="26" spans="2:18" outlineLevel="1" x14ac:dyDescent="0.2"/>
    <row r="27" spans="2:18" outlineLevel="1" x14ac:dyDescent="0.2"/>
    <row r="28" spans="2:18" outlineLevel="1" x14ac:dyDescent="0.2"/>
    <row r="29" spans="2:18" ht="16.5" thickBot="1" x14ac:dyDescent="0.3">
      <c r="B29" s="39">
        <f>MAX($B$5:$B28)+1</f>
        <v>2</v>
      </c>
      <c r="C29" s="2" t="s">
        <v>79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ht="12.75" outlineLevel="1" thickTop="1" x14ac:dyDescent="0.2"/>
    <row r="31" spans="2:18" ht="16.5" outlineLevel="1" x14ac:dyDescent="0.25">
      <c r="C31" s="3" t="s">
        <v>86</v>
      </c>
    </row>
    <row r="32" spans="2:18" outlineLevel="1" x14ac:dyDescent="0.2"/>
    <row r="33" spans="4:11" ht="15" outlineLevel="1" x14ac:dyDescent="0.25">
      <c r="D33" s="4" t="s">
        <v>80</v>
      </c>
    </row>
    <row r="34" spans="4:11" outlineLevel="1" x14ac:dyDescent="0.2"/>
    <row r="35" spans="4:11" outlineLevel="1" x14ac:dyDescent="0.2">
      <c r="G35" s="13" t="str">
        <f>G19</f>
        <v>Value</v>
      </c>
      <c r="H35" s="13" t="str">
        <f>H19</f>
        <v>Probability</v>
      </c>
      <c r="J35" s="13" t="str">
        <f>G35</f>
        <v>Value</v>
      </c>
      <c r="K35" s="13" t="str">
        <f>H35</f>
        <v>Probability</v>
      </c>
    </row>
    <row r="36" spans="4:11" outlineLevel="1" x14ac:dyDescent="0.2">
      <c r="G36" s="48">
        <f>G12</f>
        <v>2</v>
      </c>
      <c r="H36" s="49">
        <v>0</v>
      </c>
      <c r="J36" s="48">
        <f>IF(AND($G$20&gt;=$G$12,$G$20&lt;=$G$14),0,NA())</f>
        <v>0</v>
      </c>
      <c r="K36" s="50">
        <f>IF(AND($G$20&gt;=$G$12,$G$20&lt;=$G$14),$H$20,NA())</f>
        <v>0.1875</v>
      </c>
    </row>
    <row r="37" spans="4:11" outlineLevel="1" x14ac:dyDescent="0.2">
      <c r="G37" s="48">
        <f t="shared" ref="G37:G38" si="0">G13</f>
        <v>6</v>
      </c>
      <c r="H37" s="49">
        <f>IF(G38-G36,2*H17/(G38-G36),)</f>
        <v>0.25</v>
      </c>
      <c r="J37" s="48">
        <f>IF(AND($G$20&gt;=$G$12,$G$20&lt;=$G$14),$G$20,NA())</f>
        <v>5</v>
      </c>
      <c r="K37" s="50">
        <f>IF(AND($G$20&gt;=$G$12,$G$20&lt;=$G$14),$H$20,NA())</f>
        <v>0.1875</v>
      </c>
    </row>
    <row r="38" spans="4:11" outlineLevel="1" x14ac:dyDescent="0.2">
      <c r="G38" s="48">
        <f t="shared" si="0"/>
        <v>10</v>
      </c>
      <c r="H38" s="49">
        <v>0</v>
      </c>
      <c r="J38" s="48">
        <f>IF(AND($G$20&gt;=$G$12,$G$20&lt;=$G$14),$G$20,NA())</f>
        <v>5</v>
      </c>
      <c r="K38" s="50">
        <f>IF(AND($G$20&gt;=$G$12,$G$20&lt;=$G$14),,NA())</f>
        <v>0</v>
      </c>
    </row>
    <row r="39" spans="4:11" outlineLevel="1" x14ac:dyDescent="0.2"/>
    <row r="40" spans="4:11" ht="15" outlineLevel="1" x14ac:dyDescent="0.25">
      <c r="D40" s="4" t="s">
        <v>81</v>
      </c>
    </row>
    <row r="41" spans="4:11" outlineLevel="1" x14ac:dyDescent="0.2"/>
    <row r="42" spans="4:11" outlineLevel="1" x14ac:dyDescent="0.2">
      <c r="G42" s="13" t="s">
        <v>82</v>
      </c>
      <c r="H42" s="13" t="s">
        <v>83</v>
      </c>
      <c r="I42" s="13" t="s">
        <v>84</v>
      </c>
      <c r="J42" s="13" t="s">
        <v>85</v>
      </c>
    </row>
    <row r="43" spans="4:11" outlineLevel="1" x14ac:dyDescent="0.2">
      <c r="G43" s="48">
        <f>G12</f>
        <v>2</v>
      </c>
      <c r="H43" s="48">
        <f>G13</f>
        <v>6</v>
      </c>
      <c r="I43" s="49">
        <f>IF(G43&lt;&gt;H43,(H37-H36)/(H43-G43),)</f>
        <v>6.25E-2</v>
      </c>
      <c r="J43" s="49">
        <f>H36-(G43*I43)</f>
        <v>-0.125</v>
      </c>
    </row>
    <row r="44" spans="4:11" outlineLevel="1" x14ac:dyDescent="0.2">
      <c r="G44" s="48">
        <f>G13</f>
        <v>6</v>
      </c>
      <c r="H44" s="48">
        <f>G14</f>
        <v>10</v>
      </c>
      <c r="I44" s="49">
        <f>IF(G44&lt;&gt;H44,(H38-H37)/(H44-G44),)</f>
        <v>-6.25E-2</v>
      </c>
      <c r="J44" s="49">
        <f>H37-(G44*I44)</f>
        <v>0.625</v>
      </c>
    </row>
    <row r="45" spans="4:11" outlineLevel="1" x14ac:dyDescent="0.2"/>
    <row r="46" spans="4:11" outlineLevel="1" x14ac:dyDescent="0.2"/>
  </sheetData>
  <mergeCells count="1">
    <mergeCell ref="A3:E3"/>
  </mergeCells>
  <conditionalFormatting sqref="I4">
    <cfRule type="cellIs" dxfId="6" priority="3" operator="notEqual">
      <formula>0</formula>
    </cfRule>
  </conditionalFormatting>
  <conditionalFormatting sqref="H12:H14">
    <cfRule type="cellIs" dxfId="5" priority="2" operator="notEqual">
      <formula>0</formula>
    </cfRule>
  </conditionalFormatting>
  <conditionalFormatting sqref="H15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3"/>
      <c r="J1" s="53"/>
    </row>
    <row r="2" spans="1:11" ht="18" x14ac:dyDescent="0.25">
      <c r="A2" s="16" t="str">
        <f ca="1">Model_Name</f>
        <v>SP Triangular Distribution.xlsx</v>
      </c>
    </row>
    <row r="3" spans="1:11" x14ac:dyDescent="0.2">
      <c r="A3" s="53" t="s">
        <v>1</v>
      </c>
      <c r="B3" s="53"/>
      <c r="C3" s="53"/>
      <c r="D3" s="53"/>
      <c r="E3" s="5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39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2.75" outlineLevel="1" x14ac:dyDescent="0.2">
      <c r="E12" t="s">
        <v>76</v>
      </c>
      <c r="I12" s="46">
        <f>HL_Data_Points_OK</f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Data_Points_OK" display="HL_Data_Points_OK" xr:uid="{4EDD8568-B72A-4730-AC2E-A79515AEFB1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4B998-EC66-4C75-B933-92212A2CE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F6A0EC-FED4-4599-94E3-35E681997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Triangular Distribution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HL_Data_Points_OK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Guanting Liu</cp:lastModifiedBy>
  <dcterms:created xsi:type="dcterms:W3CDTF">2012-10-20T20:39:47Z</dcterms:created>
  <dcterms:modified xsi:type="dcterms:W3CDTF">2023-08-31T23:22:31Z</dcterms:modified>
</cp:coreProperties>
</file>