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mproduct0-my.sharepoint.com/personal/hanh_tran_sumproduct_com/Documents/BLOG and WRITING/"/>
    </mc:Choice>
  </mc:AlternateContent>
  <xr:revisionPtr revIDLastSave="136" documentId="8_{A2F6D52C-6507-4B33-B423-32646927EC4B}" xr6:coauthVersionLast="46" xr6:coauthVersionMax="46" xr10:uidLastSave="{862153A2-3C5A-4031-A9DE-5253BF3A2D1D}"/>
  <bookViews>
    <workbookView xWindow="-96" yWindow="-96" windowWidth="23232" windowHeight="12552" tabRatio="679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iming" sheetId="6" state="hidden" r:id="rId5"/>
    <sheet name="Template Time Series" sheetId="10" state="hidden" r:id="rId6"/>
    <sheet name="Final Friday Fix Feb 2021" sheetId="11" r:id="rId7"/>
    <sheet name="Error Checks" sheetId="5" state="hidden" r:id="rId8"/>
    <sheet name="Change Log" sheetId="9" state="hidden" r:id="rId9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>Timing!$H$19</definedName>
    <definedName name="HL_1">Cover!$A$3</definedName>
    <definedName name="HL_3">'Style Guide'!$A$3</definedName>
    <definedName name="HL_4">'Model Parameters'!$A$3</definedName>
    <definedName name="HL_5" localSheetId="5">'Template Time Series'!$A$3</definedName>
    <definedName name="HL_5">Timing!$A$3</definedName>
    <definedName name="HL_6">'Template Time Series'!$A$3</definedName>
    <definedName name="HL_7">'Final Friday Fix Feb 2021'!$A$3</definedName>
    <definedName name="HL_8">'Error Checks'!$A$3</definedName>
    <definedName name="HL_9">'Change Log'!$A$3</definedName>
    <definedName name="HL_Model_Parameters">'Model Parameters'!$A$5</definedName>
    <definedName name="HL_Navigator">Navigator!$A$1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>Timing!$H$23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1" l="1"/>
  <c r="D68" i="11"/>
  <c r="D66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21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B6" i="11"/>
  <c r="A1" i="11"/>
  <c r="A1" i="10"/>
  <c r="C11" i="10" s="1"/>
  <c r="C7" i="10"/>
  <c r="C8" i="10"/>
  <c r="C9" i="10"/>
  <c r="C6" i="10"/>
  <c r="B11" i="10"/>
  <c r="H66" i="11"/>
  <c r="B6" i="9" l="1"/>
  <c r="A1" i="9"/>
  <c r="C6" i="9" s="1"/>
  <c r="J9" i="6" l="1"/>
  <c r="H21" i="6"/>
  <c r="H15" i="6"/>
  <c r="I19" i="6" s="1"/>
  <c r="K9" i="6" l="1"/>
  <c r="J9" i="10"/>
  <c r="J6" i="6"/>
  <c r="L9" i="6" l="1"/>
  <c r="K9" i="10"/>
  <c r="J7" i="6"/>
  <c r="J7" i="10" s="1"/>
  <c r="J6" i="10"/>
  <c r="M9" i="6" l="1"/>
  <c r="L9" i="10"/>
  <c r="K6" i="6"/>
  <c r="J5" i="6"/>
  <c r="J5" i="10" s="1"/>
  <c r="M9" i="10" l="1"/>
  <c r="N9" i="6"/>
  <c r="N9" i="10" s="1"/>
  <c r="K7" i="6"/>
  <c r="L6" i="6" s="1"/>
  <c r="K6" i="10"/>
  <c r="L7" i="6" l="1"/>
  <c r="L6" i="10"/>
  <c r="K5" i="6"/>
  <c r="K5" i="10" s="1"/>
  <c r="K7" i="10"/>
  <c r="M6" i="6" l="1"/>
  <c r="L7" i="10"/>
  <c r="L5" i="6"/>
  <c r="L5" i="10" s="1"/>
  <c r="B11" i="6"/>
  <c r="A1" i="6"/>
  <c r="M7" i="6" l="1"/>
  <c r="M6" i="10"/>
  <c r="A1" i="5"/>
  <c r="M7" i="10" l="1"/>
  <c r="M5" i="6"/>
  <c r="M5" i="10" s="1"/>
  <c r="N6" i="6"/>
  <c r="I37" i="4"/>
  <c r="N7" i="6" l="1"/>
  <c r="N6" i="10"/>
  <c r="A1" i="2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F4" i="9" l="1"/>
  <c r="I4" i="11"/>
  <c r="F4" i="10"/>
  <c r="A2" i="10"/>
  <c r="A2" i="11"/>
  <c r="N5" i="6"/>
  <c r="N5" i="10" s="1"/>
  <c r="N7" i="10"/>
  <c r="F4" i="5"/>
  <c r="I4" i="2"/>
  <c r="A2" i="9"/>
  <c r="G4" i="3"/>
  <c r="F4" i="6"/>
  <c r="A2" i="6"/>
  <c r="I4" i="4"/>
  <c r="A2" i="2"/>
  <c r="A2" i="5"/>
  <c r="B56" i="4"/>
  <c r="A2" i="4"/>
  <c r="A2" i="3"/>
  <c r="C6" i="1"/>
  <c r="J8" i="6"/>
  <c r="J8" i="10" s="1"/>
  <c r="K8" i="6"/>
  <c r="K8" i="10" s="1"/>
  <c r="L8" i="6"/>
  <c r="L8" i="10" s="1"/>
  <c r="M8" i="6"/>
  <c r="M8" i="10" s="1"/>
  <c r="N8" i="6"/>
  <c r="N8" i="10" s="1"/>
</calcChain>
</file>

<file path=xl/sharedStrings.xml><?xml version="1.0" encoding="utf-8"?>
<sst xmlns="http://schemas.openxmlformats.org/spreadsheetml/2006/main" count="182" uniqueCount="117">
  <si>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</si>
  <si>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</si>
  <si>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</si>
  <si>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</si>
  <si>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</si>
  <si>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</si>
  <si>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</si>
  <si>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</si>
  <si>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</si>
  <si>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</si>
  <si>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</si>
  <si>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</si>
  <si>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</si>
  <si>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</si>
  <si>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</si>
  <si>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</si>
  <si>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</si>
  <si>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</si>
  <si>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</si>
  <si>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</si>
  <si>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</si>
  <si>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</si>
  <si>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</si>
  <si>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</si>
  <si>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</si>
  <si>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</si>
  <si>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</si>
  <si>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</si>
  <si>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</si>
  <si>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</si>
  <si>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</si>
  <si>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</si>
  <si>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</si>
  <si>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</si>
  <si>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</si>
  <si>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</si>
  <si>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</si>
  <si>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</si>
  <si>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</si>
  <si>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</si>
  <si>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</si>
  <si>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</si>
  <si>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</si>
  <si>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</si>
  <si>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</si>
  <si>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</si>
  <si>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</si>
  <si>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</si>
  <si>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</si>
  <si>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</si>
  <si>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</si>
  <si>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</si>
  <si>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</si>
  <si>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</si>
  <si>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</si>
  <si>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</si>
  <si>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</si>
  <si>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</si>
  <si>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</si>
  <si>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</si>
  <si>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</si>
  <si>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</si>
  <si>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</si>
  <si>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</si>
  <si>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</si>
  <si>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</si>
  <si>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</si>
  <si>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</si>
  <si>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</si>
  <si>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</si>
  <si>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</si>
  <si>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</si>
  <si>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</si>
  <si>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</si>
  <si>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</si>
  <si>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</si>
  <si>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</si>
  <si>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</si>
  <si>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</si>
  <si>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</si>
  <si>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</si>
  <si>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</si>
  <si>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</si>
  <si>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</si>
  <si>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</si>
  <si>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</si>
  <si>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</si>
  <si>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</si>
  <si>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</si>
  <si>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</si>
  <si>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</si>
  <si>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</si>
  <si>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</si>
  <si>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</si>
  <si>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</si>
  <si>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</si>
  <si>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</si>
  <si>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SumProduct Pty Limited</t>
  </si>
  <si>
    <t>Heading</t>
  </si>
  <si>
    <t>Sub Heading</t>
  </si>
  <si>
    <t>Template Time Series</t>
  </si>
  <si>
    <t>Primary Developer:  Hanh Tran</t>
  </si>
  <si>
    <t>Final Friday Fix Challenge for February 2021</t>
  </si>
  <si>
    <t>hanh.tran@sumproduct.com</t>
  </si>
  <si>
    <t>Chart Data</t>
  </si>
  <si>
    <t>Group 1</t>
  </si>
  <si>
    <t>Group 2</t>
  </si>
  <si>
    <t>Group 3</t>
  </si>
  <si>
    <t>Group</t>
  </si>
  <si>
    <t>Series Name</t>
  </si>
  <si>
    <t>Rating</t>
  </si>
  <si>
    <t>Chart Legend</t>
  </si>
  <si>
    <t>IF(SUMIFS(Group_Point[Rating],Group_Point[Group],[@Group])=[@Rating],[@Rating],NA())</t>
  </si>
  <si>
    <t>Group Rating</t>
  </si>
  <si>
    <t>Final Friday Fix Feb 2021</t>
  </si>
  <si>
    <t>The Solution</t>
  </si>
  <si>
    <t>Donut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</si>
</sst>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0.00000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9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9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3" fontId="16" fillId="3" borderId="1"/>
  </cellStyleXfs>
  <cellXfs count="7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6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8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2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173" fontId="16" fillId="3" borderId="1" xfId="41"/>
    <xf numFmtId="41" fontId="25" fillId="4" borderId="4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>
      <alignment horizontal="center"/>
    </xf>
    <xf numFmtId="167" fontId="0" fillId="0" borderId="0" xfId="0" applyNumberFormat="1"/>
    <xf numFmtId="178" fontId="26" fillId="0" borderId="3" xfId="13" applyNumberFormat="1">
      <alignment horizontal="center"/>
    </xf>
    <xf numFmtId="41" fontId="26" fillId="0" borderId="3" xfId="2" applyFont="1" applyBorder="1"/>
    <xf numFmtId="0" fontId="0" fillId="0" borderId="0" xfId="0"/>
    <xf numFmtId="0" fontId="0" fillId="0" borderId="0" xfId="0"/>
    <xf numFmtId="181" fontId="0" fillId="0" borderId="0" xfId="0" applyNumberFormat="1"/>
    <xf numFmtId="0" fontId="0" fillId="0" borderId="0" xfId="0"/>
    <xf numFmtId="0" fontId="13" fillId="11" borderId="0" xfId="33">
      <alignment horizontal="center"/>
    </xf>
    <xf numFmtId="0" fontId="0" fillId="0" borderId="0" xfId="0"/>
    <xf numFmtId="0" fontId="26" fillId="0" borderId="13" xfId="13" applyBorder="1" applyAlignment="1"/>
    <xf numFmtId="0" fontId="0" fillId="0" borderId="2" xfId="0" applyBorder="1"/>
    <xf numFmtId="168" fontId="0" fillId="0" borderId="0" xfId="0" applyNumberFormat="1"/>
    <xf numFmtId="0" fontId="32" fillId="0" borderId="0" xfId="25" applyNumberFormat="1" applyBorder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35">
    <dxf>
      <numFmt numFmtId="167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34"/>
      <tableStyleElement type="firstRowStripe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Group Rating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52-41FC-A7F0-D464E8B457D5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152-41FC-A7F0-D464E8B457D5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152-41FC-A7F0-D464E8B457D5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52-41FC-A7F0-D464E8B457D5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152-41FC-A7F0-D464E8B457D5}"/>
              </c:ext>
            </c:extLst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152-41FC-A7F0-D464E8B457D5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152-41FC-A7F0-D464E8B457D5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52-41FC-A7F0-D464E8B457D5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152-41FC-A7F0-D464E8B457D5}"/>
              </c:ext>
            </c:extLst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52-41FC-A7F0-D464E8B457D5}"/>
              </c:ext>
            </c:extLst>
          </c:dPt>
          <c:dPt>
            <c:idx val="1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52-41FC-A7F0-D464E8B45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52-41FC-A7F0-D464E8B457D5}"/>
              </c:ext>
            </c:extLst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152-41FC-A7F0-D464E8B457D5}"/>
              </c:ext>
            </c:extLst>
          </c:dPt>
          <c:dPt>
            <c:idx val="1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52-41FC-A7F0-D464E8B457D5}"/>
              </c:ext>
            </c:extLst>
          </c:dPt>
          <c:dPt>
            <c:idx val="1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152-41FC-A7F0-D464E8B45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 Friday Fix Feb 2021'!$I$21:$I$35</c:f>
              <c:strCache>
                <c:ptCount val="15"/>
                <c:pt idx="0">
                  <c:v>Group 1-1</c:v>
                </c:pt>
                <c:pt idx="1">
                  <c:v>Group 1-2</c:v>
                </c:pt>
                <c:pt idx="2">
                  <c:v>Group 1-3</c:v>
                </c:pt>
                <c:pt idx="3">
                  <c:v>Group 1-4</c:v>
                </c:pt>
                <c:pt idx="4">
                  <c:v>Group 1-5</c:v>
                </c:pt>
                <c:pt idx="5">
                  <c:v>Group 2-1</c:v>
                </c:pt>
                <c:pt idx="6">
                  <c:v>Group 2-2</c:v>
                </c:pt>
                <c:pt idx="7">
                  <c:v>Group 2-3</c:v>
                </c:pt>
                <c:pt idx="8">
                  <c:v>Group 2-4</c:v>
                </c:pt>
                <c:pt idx="9">
                  <c:v>Group 2-5</c:v>
                </c:pt>
                <c:pt idx="10">
                  <c:v>Group 3-1</c:v>
                </c:pt>
                <c:pt idx="11">
                  <c:v>Group 3-2</c:v>
                </c:pt>
                <c:pt idx="12">
                  <c:v>Group 3-3</c:v>
                </c:pt>
                <c:pt idx="13">
                  <c:v>Group 3-4</c:v>
                </c:pt>
                <c:pt idx="14">
                  <c:v>Group 3-5</c:v>
                </c:pt>
              </c:strCache>
            </c:strRef>
          </c:cat>
          <c:val>
            <c:numRef>
              <c:f>'Final Friday Fix Feb 2021'!$H$21:$H$35</c:f>
              <c:numCache>
                <c:formatCode>General</c:formatCode>
                <c:ptCount val="15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4</c:v>
                </c:pt>
                <c:pt idx="1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2-41FC-A7F0-D464E8B457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xmlns:mc="http://schemas.openxmlformats.org/markup-compatibility/2006" xmlns:a14="http://schemas.microsoft.com/office/drawing/2010/main" val="000000" mc:Ignorable="a14" a14:legacySpreadsheetColorIndex="64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41</xdr:row>
      <xdr:rowOff>1</xdr:rowOff>
    </xdr:from>
    <xdr:to>
      <xdr:col>11</xdr:col>
      <xdr:colOff>542926</xdr:colOff>
      <xdr:row>61</xdr:row>
      <xdr:rowOff>57151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B7CD1A-9FC4-49C6-8CEE-1FBE575F0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50</xdr:row>
          <xdr:rowOff>0</xdr:rowOff>
        </xdr:from>
        <xdr:to>
          <xdr:col>11</xdr:col>
          <xdr:colOff>438150</xdr:colOff>
          <xdr:row>54</xdr:row>
          <xdr:rowOff>57150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3D7DB518-B36C-4E41-A4A6-5EB74945C94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$66:$F$70" spid="_x0000_s721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010150" y="5381625"/>
              <a:ext cx="1143000" cy="6667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8DAF4F-65E5-43DF-A3EF-A253901EB64A}" name="Group_Point" displayName="Group_Point" ref="F12:G15" totalsRowShown="0" headerRowCellStyle="Table_Heading">
  <autoFilter ref="F12:G15" xr:uid="{87C1FF58-9C4D-41E2-BC51-678E763301C6}"/>
  <tableColumns count="2">
    <tableColumn id="1" xr3:uid="{51B05100-4730-40C9-BA0E-FCD467AF5591}" name="Group" dataDxfId="10" dataCellStyle="Constraint"/>
    <tableColumn id="2" xr3:uid="{BDA1AF11-4FF2-409E-9049-2A2A851B5F91}" name="Rating" dataCellStyle="Assumptio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4FDFC4-3278-4D7F-BB20-AE7E336C26BC}" name="Chart_Data" displayName="Chart_Data" ref="F20:I35" totalsRowShown="0" headerRowCellStyle="Table_Heading">
  <autoFilter ref="F20:I35" xr:uid="{2CD674E5-C5ED-4338-A1EA-E18722C0DC23}"/>
  <tableColumns count="4">
    <tableColumn id="1" xr3:uid="{61E81891-65C9-4724-B916-E6B8923664A2}" name="Group" dataDxfId="9" dataCellStyle="Constraint"/>
    <tableColumn id="2" xr3:uid="{6E4C026A-C571-4805-8744-E052CA623131}" name="Rating" dataDxfId="8" dataCellStyle="Constraint"/>
    <tableColumn id="3" xr3:uid="{AF099A73-4BA4-4211-A7A8-0C02CA151D2B}" name="Chart Data" dataDxfId="7">
      <calculatedColumnFormula>IF(SUMIFS(Group_Point[Rating],Group_Point[Group],Chart_Data[[#This Row],[Group]])=Chart_Data[[#This Row],[Rating]],Chart_Data[[#This Row],[Rating]],NA())</calculatedColumnFormula>
    </tableColumn>
    <tableColumn id="4" xr3:uid="{0FFB9A79-DB84-40C0-8407-2F689991C448}" name="Series Name" dataDxfId="6">
      <calculatedColumnFormula>CONCATENATE(Chart_Data[[#This Row],[Group]],"-",Chart_Data[[#This Row],[Rating]])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hanh.tran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4"/>
  <cols>
    <col min="3" max="4" width="3.703125" customWidth="1"/>
  </cols>
  <sheetData>
    <row r="1" spans="1:19" x14ac:dyDescent="0.4">
      <c r="A1" s="11"/>
    </row>
    <row r="3" spans="1:19" x14ac:dyDescent="0.4">
      <c r="A3" s="63" t="s">
        <v>1</v>
      </c>
    </row>
    <row r="5" spans="1:19" ht="20.100000000000001" x14ac:dyDescent="0.7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55000000000000004">
      <c r="C6" s="16" t="str">
        <f ca="1">Model_Name</f>
        <v>SP FFF Feb 2021 The Solution.xlsm</v>
      </c>
      <c r="D6" s="7"/>
      <c r="E6" s="7"/>
      <c r="F6" s="7"/>
      <c r="G6" s="7"/>
      <c r="H6" s="7"/>
      <c r="I6" s="7"/>
      <c r="J6" s="7"/>
    </row>
    <row r="7" spans="1:19" ht="12.9" x14ac:dyDescent="0.5">
      <c r="C7" s="7"/>
      <c r="D7" s="7"/>
      <c r="E7" s="7"/>
      <c r="F7" s="7"/>
      <c r="G7" s="7"/>
      <c r="H7" s="7"/>
      <c r="I7" s="7"/>
      <c r="J7" s="7"/>
    </row>
    <row r="8" spans="1:19" ht="12.9" x14ac:dyDescent="0.5">
      <c r="C8" s="7"/>
      <c r="D8" s="7"/>
      <c r="E8" s="7"/>
      <c r="F8" s="7"/>
      <c r="G8" s="7"/>
      <c r="H8" s="7"/>
      <c r="I8" s="7"/>
      <c r="J8" s="7"/>
    </row>
    <row r="9" spans="1:19" ht="12.9" x14ac:dyDescent="0.5">
      <c r="C9" s="7"/>
      <c r="D9" s="7"/>
      <c r="E9" s="7"/>
      <c r="F9" s="7"/>
      <c r="G9" s="7"/>
      <c r="H9" s="7"/>
      <c r="I9" s="7"/>
      <c r="J9" s="7"/>
    </row>
    <row r="10" spans="1:19" ht="12.9" x14ac:dyDescent="0.5">
      <c r="C10" s="7"/>
      <c r="D10" s="7"/>
      <c r="E10" s="7"/>
      <c r="F10" s="7"/>
      <c r="G10" s="7"/>
      <c r="H10" s="7"/>
      <c r="I10" s="7"/>
      <c r="J10" s="7"/>
    </row>
    <row r="11" spans="1:19" ht="14.4" x14ac:dyDescent="0.55000000000000004">
      <c r="C11" s="7"/>
      <c r="D11" s="7"/>
      <c r="E11" s="7"/>
      <c r="F11" s="7"/>
      <c r="G11" s="7"/>
      <c r="H11" s="7"/>
      <c r="I11" s="7"/>
      <c r="J11" s="7"/>
      <c r="S11" s="40"/>
    </row>
    <row r="12" spans="1:19" ht="12.9" x14ac:dyDescent="0.5">
      <c r="C12" s="7"/>
      <c r="D12" s="7"/>
      <c r="E12" s="7"/>
      <c r="F12" s="7"/>
      <c r="G12" s="7"/>
      <c r="H12" s="7"/>
      <c r="I12" s="7"/>
      <c r="J12" s="7"/>
    </row>
    <row r="13" spans="1:19" ht="12.9" x14ac:dyDescent="0.5">
      <c r="C13" s="7"/>
      <c r="D13" s="7"/>
      <c r="E13" s="7"/>
      <c r="F13" s="7"/>
      <c r="G13" s="7"/>
      <c r="H13" s="7"/>
      <c r="I13" s="7"/>
      <c r="J13" s="7"/>
    </row>
    <row r="14" spans="1:19" ht="12.9" x14ac:dyDescent="0.5">
      <c r="C14" s="8" t="s">
        <v>101</v>
      </c>
      <c r="D14" s="9"/>
      <c r="E14" s="7"/>
      <c r="F14" s="7"/>
      <c r="G14" s="7"/>
      <c r="H14" s="7"/>
      <c r="I14" s="7"/>
      <c r="J14" s="7"/>
    </row>
    <row r="15" spans="1:19" ht="12.9" x14ac:dyDescent="0.5">
      <c r="C15" s="9"/>
      <c r="D15" s="9"/>
      <c r="E15" s="7"/>
      <c r="F15" s="7"/>
      <c r="G15" s="7"/>
      <c r="H15" s="7"/>
      <c r="I15" s="7"/>
      <c r="J15" s="7"/>
    </row>
    <row r="16" spans="1:19" ht="12.9" x14ac:dyDescent="0.5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9" x14ac:dyDescent="0.4">
      <c r="C17" s="64" t="s">
        <v>102</v>
      </c>
      <c r="D17" s="64"/>
      <c r="E17" s="64"/>
      <c r="F17" s="64"/>
      <c r="G17" s="64"/>
      <c r="H17" s="64"/>
      <c r="I17" s="64"/>
      <c r="J17" s="64"/>
    </row>
    <row r="18" spans="3:10" ht="12.9" x14ac:dyDescent="0.4">
      <c r="C18" s="64"/>
      <c r="D18" s="64"/>
      <c r="E18" s="64"/>
      <c r="F18" s="64"/>
      <c r="G18" s="64"/>
      <c r="H18" s="64"/>
      <c r="I18" s="64"/>
      <c r="J18" s="64"/>
    </row>
    <row r="19" spans="3:10" ht="12.9" x14ac:dyDescent="0.5">
      <c r="C19" s="10"/>
      <c r="D19" s="9"/>
      <c r="E19" s="7"/>
      <c r="F19" s="7"/>
      <c r="G19" s="7"/>
      <c r="H19" s="7"/>
      <c r="I19" s="7"/>
      <c r="J19" s="7"/>
    </row>
    <row r="20" spans="3:10" ht="12.9" x14ac:dyDescent="0.5">
      <c r="C20" s="10"/>
      <c r="D20" s="9"/>
      <c r="E20" s="7"/>
      <c r="F20" s="7"/>
      <c r="G20" s="7"/>
      <c r="H20" s="7"/>
      <c r="I20" s="7"/>
      <c r="J20" s="7"/>
    </row>
    <row r="21" spans="3:10" ht="12.9" x14ac:dyDescent="0.5">
      <c r="C21" s="10" t="s">
        <v>20</v>
      </c>
      <c r="D21" s="9"/>
      <c r="E21" s="7"/>
      <c r="F21" s="7"/>
      <c r="G21" s="65" t="s">
        <v>103</v>
      </c>
      <c r="H21" s="65"/>
      <c r="I21" s="65"/>
      <c r="J21" s="7"/>
    </row>
    <row r="22" spans="3:10" ht="12.9" x14ac:dyDescent="0.5">
      <c r="C22" s="10" t="s">
        <v>21</v>
      </c>
      <c r="D22" s="9"/>
      <c r="E22" s="7"/>
      <c r="F22" s="7"/>
      <c r="G22" s="65" t="s">
        <v>22</v>
      </c>
      <c r="H22" s="65"/>
      <c r="I22" s="65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1.4" x14ac:dyDescent="0.4"/>
  <cols>
    <col min="1" max="5" width="3.703125" customWidth="1"/>
    <col min="6" max="6" width="17.703125" customWidth="1"/>
  </cols>
  <sheetData>
    <row r="1" spans="1:12" ht="20.100000000000001" x14ac:dyDescent="0.7">
      <c r="A1" s="14" t="s">
        <v>1</v>
      </c>
      <c r="F1" s="12"/>
      <c r="G1" s="12"/>
    </row>
    <row r="2" spans="1:12" ht="17.399999999999999" x14ac:dyDescent="0.55000000000000004">
      <c r="A2" s="16" t="str">
        <f ca="1">Model_Name</f>
        <v>SP FFF Feb 2021 The Solution.xlsm</v>
      </c>
    </row>
    <row r="3" spans="1:12" x14ac:dyDescent="0.4">
      <c r="A3" s="11" t="s">
        <v>1</v>
      </c>
      <c r="B3" s="11"/>
      <c r="C3" s="11"/>
      <c r="D3" s="11"/>
      <c r="E3" s="11"/>
    </row>
    <row r="4" spans="1:12" ht="13.8" x14ac:dyDescent="0.45">
      <c r="E4" t="s">
        <v>2</v>
      </c>
      <c r="G4" s="24">
        <f>Overall_Error_Check</f>
        <v>0</v>
      </c>
    </row>
    <row r="7" spans="1:12" ht="15.3" thickBot="1" x14ac:dyDescent="0.55000000000000004">
      <c r="B7" s="43">
        <v>1</v>
      </c>
      <c r="C7" s="43" t="s">
        <v>23</v>
      </c>
      <c r="D7" s="43"/>
      <c r="E7" s="43"/>
      <c r="F7" s="43"/>
      <c r="G7" s="43"/>
      <c r="H7" s="43"/>
      <c r="I7" s="43"/>
      <c r="J7" s="43"/>
      <c r="K7" s="43"/>
      <c r="L7" s="43"/>
    </row>
    <row r="8" spans="1:12" ht="11.7" thickTop="1" x14ac:dyDescent="0.4"/>
    <row r="9" spans="1:12" x14ac:dyDescent="0.4">
      <c r="F9" s="63" t="s">
        <v>24</v>
      </c>
    </row>
    <row r="10" spans="1:12" x14ac:dyDescent="0.4">
      <c r="F10" s="63" t="s">
        <v>25</v>
      </c>
    </row>
    <row r="11" spans="1:12" x14ac:dyDescent="0.4">
      <c r="F11" s="63" t="s">
        <v>0</v>
      </c>
    </row>
    <row r="12" spans="1:12" x14ac:dyDescent="0.4">
      <c r="F12" s="63" t="s">
        <v>69</v>
      </c>
    </row>
    <row r="13" spans="1:12" x14ac:dyDescent="0.4">
      <c r="F13" s="63" t="s">
        <v>100</v>
      </c>
    </row>
    <row r="14" spans="1:12" x14ac:dyDescent="0.4">
      <c r="F14" s="63" t="s">
        <v>114</v>
      </c>
    </row>
    <row r="15" spans="1:12" x14ac:dyDescent="0.4">
      <c r="F15" s="63" t="s">
        <v>64</v>
      </c>
    </row>
    <row r="16" spans="1:12" x14ac:dyDescent="0.4">
      <c r="F16" s="63" t="s">
        <v>81</v>
      </c>
    </row>
  </sheetData>
  <conditionalFormatting sqref="G4">
    <cfRule type="cellIs" dxfId="31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B30DA5D1-5BE2-4D28-9C66-90824309600A}"/>
    <hyperlink ref="F10" location="HL_3" display="Style Guide" xr:uid="{486DA2E1-8D07-4724-99B5-7F72AE361FBA}"/>
    <hyperlink ref="F11" location="HL_4" display="Model Parameters" xr:uid="{05DF7346-9F85-45BA-B73B-A941D28D1243}"/>
    <hyperlink ref="F12" location="HL_5" display="Timing" xr:uid="{6B159DC6-BE85-4B27-8E3D-63BE7A5C5BB0}"/>
    <hyperlink ref="F13" location="HL_6" display="Template Time Series" xr:uid="{343CBC64-5CEA-41C7-B24C-8A3F4867300E}"/>
    <hyperlink ref="F14" location="HL_7" display="Final Friday Fix Feb 2021" xr:uid="{47D7C622-A666-45A8-92A3-195ADC8CF694}"/>
    <hyperlink ref="F15" location="HL_8" display="Error Checks" xr:uid="{89865357-E742-4D2D-AC2E-9A3CFEF8E670}"/>
    <hyperlink ref="F16" location="HL_9" display="Change Log" xr:uid="{1D1C80F6-F46C-4606-8F64-1B8815709578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1.4" outlineLevelRow="1" x14ac:dyDescent="0.4"/>
  <cols>
    <col min="1" max="5" width="3.703125" customWidth="1"/>
    <col min="6" max="7" width="9.1171875" customWidth="1"/>
    <col min="8" max="8" width="1.703125" customWidth="1"/>
    <col min="9" max="9" width="17.29296875" bestFit="1" customWidth="1"/>
    <col min="10" max="10" width="1.703125" customWidth="1"/>
    <col min="11" max="11" width="23.41015625" customWidth="1"/>
    <col min="12" max="13" width="9.1171875" customWidth="1"/>
    <col min="14" max="14" width="1.703125" customWidth="1"/>
    <col min="15" max="15" width="0" hidden="1" customWidth="1"/>
    <col min="16" max="16384" width="9.1171875" hidden="1"/>
  </cols>
  <sheetData>
    <row r="1" spans="1:13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55000000000000004">
      <c r="A2" s="16" t="str">
        <f ca="1">Model_Name</f>
        <v>SP FFF Feb 2021 The Solution.xlsm</v>
      </c>
    </row>
    <row r="3" spans="1:13" x14ac:dyDescent="0.4">
      <c r="A3" s="65" t="s">
        <v>1</v>
      </c>
      <c r="B3" s="65"/>
      <c r="C3" s="65"/>
      <c r="D3" s="65"/>
      <c r="E3" s="65"/>
    </row>
    <row r="4" spans="1:13" ht="13.8" x14ac:dyDescent="0.45">
      <c r="E4" t="s">
        <v>2</v>
      </c>
      <c r="I4" s="1">
        <f>Overall_Error_Check</f>
        <v>0</v>
      </c>
    </row>
    <row r="5" spans="1:13" x14ac:dyDescent="0.4">
      <c r="A5" s="11"/>
    </row>
    <row r="6" spans="1:13" ht="15.3" thickBot="1" x14ac:dyDescent="0.55000000000000004">
      <c r="B6" s="43">
        <f>MAX($B$5:$B5)+1</f>
        <v>1</v>
      </c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1.7" outlineLevel="1" thickTop="1" x14ac:dyDescent="0.4"/>
    <row r="8" spans="1:13" outlineLevel="1" x14ac:dyDescent="0.4">
      <c r="C8" s="67" t="s">
        <v>27</v>
      </c>
      <c r="D8" s="67"/>
      <c r="E8" s="67"/>
      <c r="F8" s="67"/>
      <c r="G8" s="67"/>
      <c r="H8" s="13"/>
      <c r="I8" s="13" t="s">
        <v>28</v>
      </c>
      <c r="J8" s="13"/>
      <c r="K8" s="13" t="s">
        <v>29</v>
      </c>
    </row>
    <row r="9" spans="1:13" outlineLevel="1" x14ac:dyDescent="0.4">
      <c r="C9" s="66"/>
      <c r="D9" s="66"/>
      <c r="E9" s="66"/>
      <c r="F9" s="66"/>
      <c r="G9" s="66"/>
      <c r="K9" s="17"/>
    </row>
    <row r="10" spans="1:13" ht="20.100000000000001" outlineLevel="1" x14ac:dyDescent="0.7">
      <c r="C10" s="66" t="s">
        <v>30</v>
      </c>
      <c r="D10" s="66"/>
      <c r="E10" s="66"/>
      <c r="F10" s="66"/>
      <c r="G10" s="66"/>
      <c r="I10" s="14" t="str">
        <f>C10</f>
        <v>Sheet Title</v>
      </c>
      <c r="K10" s="15" t="s">
        <v>30</v>
      </c>
    </row>
    <row r="11" spans="1:13" ht="17.399999999999999" outlineLevel="1" x14ac:dyDescent="0.55000000000000004">
      <c r="C11" s="66" t="s">
        <v>5</v>
      </c>
      <c r="D11" s="66"/>
      <c r="E11" s="66"/>
      <c r="F11" s="66"/>
      <c r="G11" s="66"/>
      <c r="I11" s="16" t="str">
        <f>C11</f>
        <v>Model Name</v>
      </c>
      <c r="K11" s="15" t="s">
        <v>5</v>
      </c>
    </row>
    <row r="12" spans="1:13" outlineLevel="1" x14ac:dyDescent="0.4">
      <c r="C12" s="66"/>
      <c r="D12" s="66"/>
      <c r="E12" s="66"/>
      <c r="F12" s="66"/>
      <c r="G12" s="66"/>
      <c r="K12" s="17"/>
    </row>
    <row r="13" spans="1:13" ht="15.6" outlineLevel="1" thickBot="1" x14ac:dyDescent="0.6">
      <c r="C13" s="66" t="s">
        <v>31</v>
      </c>
      <c r="D13" s="66"/>
      <c r="E13" s="66"/>
      <c r="F13" s="66"/>
      <c r="G13" s="66"/>
      <c r="I13" s="42" t="str">
        <f>C13</f>
        <v>Header 1</v>
      </c>
      <c r="K13" s="15" t="s">
        <v>31</v>
      </c>
    </row>
    <row r="14" spans="1:13" ht="16.8" outlineLevel="1" thickTop="1" x14ac:dyDescent="0.6">
      <c r="C14" s="66" t="s">
        <v>32</v>
      </c>
      <c r="D14" s="66"/>
      <c r="E14" s="66"/>
      <c r="F14" s="66"/>
      <c r="G14" s="66"/>
      <c r="I14" s="3" t="str">
        <f>C14</f>
        <v>Header 2</v>
      </c>
      <c r="K14" s="15" t="s">
        <v>32</v>
      </c>
    </row>
    <row r="15" spans="1:13" ht="14.4" outlineLevel="1" x14ac:dyDescent="0.55000000000000004">
      <c r="C15" s="66" t="s">
        <v>33</v>
      </c>
      <c r="D15" s="66"/>
      <c r="E15" s="66"/>
      <c r="F15" s="66"/>
      <c r="G15" s="66"/>
      <c r="I15" s="4" t="str">
        <f>C15</f>
        <v>Header 3</v>
      </c>
      <c r="K15" s="15" t="s">
        <v>33</v>
      </c>
    </row>
    <row r="16" spans="1:13" ht="14.4" outlineLevel="1" x14ac:dyDescent="0.55000000000000004">
      <c r="C16" s="66" t="s">
        <v>34</v>
      </c>
      <c r="D16" s="66"/>
      <c r="E16" s="66"/>
      <c r="F16" s="66"/>
      <c r="G16" s="66"/>
      <c r="I16" s="18" t="str">
        <f>C16</f>
        <v>Header 4</v>
      </c>
      <c r="K16" s="15" t="s">
        <v>34</v>
      </c>
    </row>
    <row r="17" spans="2:14" outlineLevel="1" x14ac:dyDescent="0.4">
      <c r="C17" s="66"/>
      <c r="D17" s="66"/>
      <c r="E17" s="66"/>
      <c r="F17" s="66"/>
      <c r="G17" s="66"/>
      <c r="K17" s="17"/>
    </row>
    <row r="18" spans="2:14" ht="14.4" outlineLevel="1" x14ac:dyDescent="0.55000000000000004">
      <c r="C18" s="66" t="s">
        <v>35</v>
      </c>
      <c r="D18" s="66"/>
      <c r="E18" s="66"/>
      <c r="F18" s="66"/>
      <c r="G18" s="66"/>
      <c r="I18" s="19" t="str">
        <f>C18</f>
        <v>Notes</v>
      </c>
      <c r="K18" s="15" t="s">
        <v>35</v>
      </c>
    </row>
    <row r="19" spans="2:14" outlineLevel="1" x14ac:dyDescent="0.4">
      <c r="C19" s="66"/>
      <c r="D19" s="66"/>
      <c r="E19" s="66"/>
      <c r="F19" s="66"/>
      <c r="G19" s="66"/>
      <c r="K19" s="17"/>
      <c r="N19" s="19"/>
    </row>
    <row r="20" spans="2:14" ht="14.4" outlineLevel="1" x14ac:dyDescent="0.55000000000000004">
      <c r="C20" s="66" t="s">
        <v>36</v>
      </c>
      <c r="D20" s="66"/>
      <c r="E20" s="66"/>
      <c r="F20" s="66"/>
      <c r="G20" s="66"/>
      <c r="I20" s="13" t="str">
        <f>C20</f>
        <v>Table Heading</v>
      </c>
      <c r="K20" s="15" t="s">
        <v>36</v>
      </c>
    </row>
    <row r="21" spans="2:14" outlineLevel="1" x14ac:dyDescent="0.4"/>
    <row r="22" spans="2:14" outlineLevel="1" x14ac:dyDescent="0.4"/>
    <row r="23" spans="2:14" ht="15.3" thickBot="1" x14ac:dyDescent="0.55000000000000004">
      <c r="B23" s="43">
        <f>MAX($B$5:$B22)+1</f>
        <v>2</v>
      </c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1.7" outlineLevel="1" thickTop="1" x14ac:dyDescent="0.4"/>
    <row r="25" spans="2:14" outlineLevel="1" x14ac:dyDescent="0.4">
      <c r="C25" s="67" t="s">
        <v>27</v>
      </c>
      <c r="D25" s="67"/>
      <c r="E25" s="67"/>
      <c r="F25" s="67"/>
      <c r="G25" s="67"/>
      <c r="H25" s="13"/>
      <c r="I25" s="13" t="s">
        <v>28</v>
      </c>
      <c r="J25" s="13"/>
      <c r="K25" s="13" t="s">
        <v>29</v>
      </c>
    </row>
    <row r="26" spans="2:14" ht="14.4" outlineLevel="1" x14ac:dyDescent="0.55000000000000004">
      <c r="C26" s="66"/>
      <c r="D26" s="66"/>
      <c r="E26" s="66"/>
      <c r="F26" s="66"/>
      <c r="G26" s="66"/>
      <c r="K26" s="15"/>
    </row>
    <row r="27" spans="2:14" ht="14.4" outlineLevel="1" x14ac:dyDescent="0.55000000000000004">
      <c r="C27" s="66" t="s">
        <v>38</v>
      </c>
      <c r="D27" s="66"/>
      <c r="E27" s="66"/>
      <c r="F27" s="66"/>
      <c r="G27" s="66"/>
      <c r="I27" s="20" t="s">
        <v>38</v>
      </c>
      <c r="K27" s="21" t="str">
        <f>C27</f>
        <v>Assumption</v>
      </c>
    </row>
    <row r="28" spans="2:14" ht="14.4" outlineLevel="1" x14ac:dyDescent="0.55000000000000004">
      <c r="C28" s="66"/>
      <c r="D28" s="66"/>
      <c r="E28" s="66"/>
      <c r="F28" s="66"/>
      <c r="G28" s="66"/>
      <c r="K28" s="21"/>
    </row>
    <row r="29" spans="2:14" ht="14.4" outlineLevel="1" x14ac:dyDescent="0.55000000000000004">
      <c r="C29" s="66" t="s">
        <v>39</v>
      </c>
      <c r="D29" s="66"/>
      <c r="E29" s="66"/>
      <c r="F29" s="66"/>
      <c r="G29" s="66"/>
      <c r="I29" s="22" t="str">
        <f>C29</f>
        <v>Constraint</v>
      </c>
      <c r="K29" s="21" t="str">
        <f>C29</f>
        <v>Constraint</v>
      </c>
    </row>
    <row r="30" spans="2:14" ht="14.4" outlineLevel="1" x14ac:dyDescent="0.55000000000000004">
      <c r="C30" s="66"/>
      <c r="D30" s="66"/>
      <c r="E30" s="66"/>
      <c r="F30" s="66"/>
      <c r="G30" s="66"/>
      <c r="K30" s="21"/>
    </row>
    <row r="31" spans="2:14" ht="14.4" outlineLevel="1" x14ac:dyDescent="0.55000000000000004">
      <c r="C31" s="66" t="s">
        <v>40</v>
      </c>
      <c r="D31" s="66"/>
      <c r="E31" s="66"/>
      <c r="F31" s="66"/>
      <c r="G31" s="66"/>
      <c r="I31" s="23"/>
      <c r="K31" s="21" t="str">
        <f>C31</f>
        <v>Empty</v>
      </c>
    </row>
    <row r="32" spans="2:14" ht="14.4" outlineLevel="1" x14ac:dyDescent="0.55000000000000004">
      <c r="C32" s="66"/>
      <c r="D32" s="66"/>
      <c r="E32" s="66"/>
      <c r="F32" s="66"/>
      <c r="G32" s="66"/>
      <c r="K32" s="21"/>
    </row>
    <row r="33" spans="3:11" ht="14.4" outlineLevel="1" x14ac:dyDescent="0.55000000000000004">
      <c r="C33" t="s">
        <v>41</v>
      </c>
      <c r="I33" s="24">
        <v>0</v>
      </c>
      <c r="K33" s="21" t="str">
        <f>C33</f>
        <v>Error Check</v>
      </c>
    </row>
    <row r="34" spans="3:11" ht="14.4" outlineLevel="1" x14ac:dyDescent="0.55000000000000004">
      <c r="K34" s="21"/>
    </row>
    <row r="35" spans="3:11" ht="14.4" outlineLevel="1" x14ac:dyDescent="0.55000000000000004">
      <c r="C35" s="66" t="s">
        <v>42</v>
      </c>
      <c r="D35" s="66"/>
      <c r="E35" s="66"/>
      <c r="F35" s="66"/>
      <c r="G35" s="66"/>
      <c r="I35" s="11" t="s">
        <v>42</v>
      </c>
      <c r="K35" s="21" t="str">
        <f>C35</f>
        <v>Hyperlink</v>
      </c>
    </row>
    <row r="36" spans="3:11" ht="14.4" outlineLevel="1" x14ac:dyDescent="0.55000000000000004">
      <c r="C36" s="66"/>
      <c r="D36" s="66"/>
      <c r="E36" s="66"/>
      <c r="F36" s="66"/>
      <c r="G36" s="66"/>
      <c r="K36" s="21"/>
    </row>
    <row r="37" spans="3:11" ht="14.4" outlineLevel="1" x14ac:dyDescent="0.55000000000000004">
      <c r="C37" s="66" t="s">
        <v>43</v>
      </c>
      <c r="D37" s="66"/>
      <c r="E37" s="66"/>
      <c r="F37" s="66"/>
      <c r="G37" s="66"/>
      <c r="I37" s="25" t="str">
        <f>'Error Checks'!E12</f>
        <v>Example</v>
      </c>
      <c r="K37" s="21" t="str">
        <f>C37</f>
        <v>Internal Reference</v>
      </c>
    </row>
    <row r="38" spans="3:11" ht="14.4" outlineLevel="1" x14ac:dyDescent="0.55000000000000004">
      <c r="C38" s="66"/>
      <c r="D38" s="66"/>
      <c r="E38" s="66"/>
      <c r="F38" s="66"/>
      <c r="G38" s="66"/>
      <c r="K38" s="21"/>
    </row>
    <row r="39" spans="3:11" ht="14.4" outlineLevel="1" x14ac:dyDescent="0.55000000000000004">
      <c r="C39" s="66" t="s">
        <v>44</v>
      </c>
      <c r="D39" s="66"/>
      <c r="E39" s="66"/>
      <c r="F39" s="66"/>
      <c r="G39" s="66"/>
      <c r="I39" s="26">
        <v>77</v>
      </c>
      <c r="K39" s="21" t="s">
        <v>45</v>
      </c>
    </row>
    <row r="40" spans="3:11" ht="14.4" outlineLevel="1" x14ac:dyDescent="0.55000000000000004">
      <c r="C40" s="66"/>
      <c r="D40" s="66"/>
      <c r="E40" s="66"/>
      <c r="F40" s="66"/>
      <c r="G40" s="66"/>
      <c r="K40" s="21"/>
    </row>
    <row r="41" spans="3:11" ht="14.4" outlineLevel="1" x14ac:dyDescent="0.55000000000000004">
      <c r="C41" s="66" t="s">
        <v>46</v>
      </c>
      <c r="D41" s="66"/>
      <c r="E41" s="66"/>
      <c r="F41" s="66"/>
      <c r="G41" s="66"/>
      <c r="I41" s="27">
        <f>I39</f>
        <v>77</v>
      </c>
      <c r="K41" s="21" t="str">
        <f>C41</f>
        <v>Line Total</v>
      </c>
    </row>
    <row r="42" spans="3:11" ht="14.4" outlineLevel="1" x14ac:dyDescent="0.55000000000000004">
      <c r="C42" s="66"/>
      <c r="D42" s="66"/>
      <c r="E42" s="66"/>
      <c r="F42" s="66"/>
      <c r="G42" s="66"/>
      <c r="K42" s="21"/>
    </row>
    <row r="43" spans="3:11" ht="14.4" outlineLevel="1" x14ac:dyDescent="0.55000000000000004">
      <c r="C43" s="66" t="s">
        <v>47</v>
      </c>
      <c r="D43" s="66"/>
      <c r="E43" s="66"/>
      <c r="F43" s="66"/>
      <c r="G43" s="66"/>
      <c r="I43" s="28">
        <v>365</v>
      </c>
      <c r="K43" s="21" t="str">
        <f>C43</f>
        <v>Parameter</v>
      </c>
    </row>
    <row r="44" spans="3:11" ht="14.4" outlineLevel="1" x14ac:dyDescent="0.55000000000000004">
      <c r="C44" s="66"/>
      <c r="D44" s="66"/>
      <c r="E44" s="66"/>
      <c r="F44" s="66"/>
      <c r="G44" s="66"/>
      <c r="K44" s="21"/>
    </row>
    <row r="45" spans="3:11" ht="14.4" outlineLevel="1" x14ac:dyDescent="0.55000000000000004">
      <c r="C45" s="66" t="s">
        <v>48</v>
      </c>
      <c r="D45" s="66"/>
      <c r="E45" s="66"/>
      <c r="F45" s="66"/>
      <c r="G45" s="66"/>
      <c r="I45" s="29" t="s">
        <v>49</v>
      </c>
      <c r="K45" s="21" t="str">
        <f>C45</f>
        <v>Range Name Description</v>
      </c>
    </row>
    <row r="46" spans="3:11" ht="14.4" outlineLevel="1" x14ac:dyDescent="0.55000000000000004">
      <c r="C46" s="66"/>
      <c r="D46" s="66"/>
      <c r="E46" s="66"/>
      <c r="F46" s="66"/>
      <c r="G46" s="66"/>
      <c r="K46" s="21"/>
    </row>
    <row r="47" spans="3:11" ht="14.4" outlineLevel="1" x14ac:dyDescent="0.55000000000000004">
      <c r="C47" s="66" t="s">
        <v>50</v>
      </c>
      <c r="D47" s="66"/>
      <c r="E47" s="66"/>
      <c r="F47" s="66"/>
      <c r="G47" s="66"/>
      <c r="I47" s="30">
        <f>ROW(C47)</f>
        <v>47</v>
      </c>
      <c r="K47" s="21" t="s">
        <v>51</v>
      </c>
    </row>
    <row r="48" spans="3:11" ht="14.4" outlineLevel="1" x14ac:dyDescent="0.55000000000000004">
      <c r="C48" s="66"/>
      <c r="D48" s="66"/>
      <c r="E48" s="66"/>
      <c r="F48" s="66"/>
      <c r="G48" s="66"/>
      <c r="K48" s="21"/>
    </row>
    <row r="49" spans="2:13" ht="14.4" outlineLevel="1" x14ac:dyDescent="0.55000000000000004">
      <c r="C49" s="66" t="s">
        <v>52</v>
      </c>
      <c r="D49" s="66"/>
      <c r="E49" s="66"/>
      <c r="F49" s="66"/>
      <c r="G49" s="66"/>
      <c r="I49" s="31">
        <f>I41</f>
        <v>77</v>
      </c>
      <c r="K49" s="21" t="str">
        <f>C49</f>
        <v>Row Summary</v>
      </c>
    </row>
    <row r="50" spans="2:13" ht="14.4" outlineLevel="1" x14ac:dyDescent="0.55000000000000004">
      <c r="C50" s="66"/>
      <c r="D50" s="66"/>
      <c r="E50" s="66"/>
      <c r="F50" s="66"/>
      <c r="G50" s="66"/>
      <c r="K50" s="21"/>
    </row>
    <row r="51" spans="2:13" ht="14.4" outlineLevel="1" x14ac:dyDescent="0.55000000000000004">
      <c r="C51" s="66" t="s">
        <v>53</v>
      </c>
      <c r="D51" s="66"/>
      <c r="E51" s="66"/>
      <c r="F51" s="66"/>
      <c r="G51" s="66"/>
      <c r="I51" s="32" t="s">
        <v>68</v>
      </c>
      <c r="K51" s="21" t="str">
        <f>C51</f>
        <v>Units</v>
      </c>
    </row>
    <row r="52" spans="2:13" ht="14.4" outlineLevel="1" x14ac:dyDescent="0.55000000000000004">
      <c r="C52" s="66"/>
      <c r="D52" s="66"/>
      <c r="E52" s="66"/>
      <c r="F52" s="66"/>
      <c r="G52" s="66"/>
      <c r="K52" s="21"/>
    </row>
    <row r="53" spans="2:13" ht="14.4" outlineLevel="1" x14ac:dyDescent="0.55000000000000004">
      <c r="C53" s="66" t="s">
        <v>54</v>
      </c>
      <c r="D53" s="66"/>
      <c r="E53" s="66"/>
      <c r="F53" s="66"/>
      <c r="G53" s="66"/>
      <c r="I53" s="33"/>
      <c r="K53" s="21" t="str">
        <f>C53</f>
        <v>WIP</v>
      </c>
    </row>
    <row r="54" spans="2:13" ht="14.4" outlineLevel="1" x14ac:dyDescent="0.55000000000000004">
      <c r="C54" s="66"/>
      <c r="D54" s="66"/>
      <c r="E54" s="66"/>
      <c r="F54" s="66"/>
      <c r="G54" s="66"/>
      <c r="K54" s="21"/>
    </row>
    <row r="55" spans="2:13" outlineLevel="1" x14ac:dyDescent="0.4">
      <c r="C55" s="66"/>
      <c r="D55" s="66"/>
      <c r="E55" s="66"/>
      <c r="F55" s="66"/>
      <c r="G55" s="66"/>
    </row>
    <row r="56" spans="2:13" ht="15.3" thickBot="1" x14ac:dyDescent="0.55000000000000004">
      <c r="B56" s="43">
        <f>MAX($B$5:$B55)+1</f>
        <v>3</v>
      </c>
      <c r="C56" s="2" t="s">
        <v>55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1.7" outlineLevel="1" thickTop="1" x14ac:dyDescent="0.4"/>
    <row r="58" spans="2:13" outlineLevel="1" x14ac:dyDescent="0.4">
      <c r="C58" s="67" t="s">
        <v>27</v>
      </c>
      <c r="D58" s="67"/>
      <c r="E58" s="67"/>
      <c r="F58" s="67"/>
      <c r="G58" s="67"/>
      <c r="H58" s="13"/>
      <c r="I58" s="13" t="s">
        <v>28</v>
      </c>
      <c r="J58" s="13"/>
      <c r="K58" s="13" t="s">
        <v>29</v>
      </c>
    </row>
    <row r="59" spans="2:13" outlineLevel="1" x14ac:dyDescent="0.4"/>
    <row r="60" spans="2:13" ht="14.4" outlineLevel="1" x14ac:dyDescent="0.55000000000000004">
      <c r="C60" s="66" t="s">
        <v>56</v>
      </c>
      <c r="D60" s="66"/>
      <c r="E60" s="66"/>
      <c r="F60" s="66"/>
      <c r="G60" s="66"/>
      <c r="I60" s="46">
        <v>123456.789</v>
      </c>
      <c r="K60" s="21" t="str">
        <f t="shared" ref="K60:K66" si="0">C60</f>
        <v>Comma</v>
      </c>
    </row>
    <row r="61" spans="2:13" ht="14.4" outlineLevel="1" x14ac:dyDescent="0.55000000000000004">
      <c r="C61" s="66"/>
      <c r="D61" s="66"/>
      <c r="E61" s="66"/>
      <c r="F61" s="66"/>
      <c r="G61" s="66"/>
      <c r="K61" s="21"/>
    </row>
    <row r="62" spans="2:13" ht="14.4" outlineLevel="1" x14ac:dyDescent="0.55000000000000004">
      <c r="C62" s="66" t="s">
        <v>57</v>
      </c>
      <c r="D62" s="66"/>
      <c r="E62" s="66"/>
      <c r="F62" s="66"/>
      <c r="G62" s="66"/>
      <c r="I62" s="45">
        <v>-123456.789</v>
      </c>
      <c r="K62" s="21" t="str">
        <f t="shared" si="0"/>
        <v>Comma [0]</v>
      </c>
    </row>
    <row r="63" spans="2:13" ht="14.4" outlineLevel="1" x14ac:dyDescent="0.55000000000000004">
      <c r="C63" s="66"/>
      <c r="D63" s="66"/>
      <c r="E63" s="66"/>
      <c r="F63" s="66"/>
      <c r="G63" s="66"/>
      <c r="K63" s="21"/>
    </row>
    <row r="64" spans="2:13" ht="14.4" outlineLevel="1" x14ac:dyDescent="0.55000000000000004">
      <c r="C64" s="66" t="s">
        <v>58</v>
      </c>
      <c r="D64" s="66"/>
      <c r="E64" s="66"/>
      <c r="F64" s="66"/>
      <c r="G64" s="66"/>
      <c r="I64" s="47">
        <v>123456.789</v>
      </c>
      <c r="K64" s="21" t="str">
        <f t="shared" si="0"/>
        <v>Currency</v>
      </c>
    </row>
    <row r="65" spans="3:11" ht="14.4" outlineLevel="1" x14ac:dyDescent="0.55000000000000004">
      <c r="C65" s="66"/>
      <c r="D65" s="66"/>
      <c r="E65" s="66"/>
      <c r="F65" s="66"/>
      <c r="G65" s="66"/>
      <c r="K65" s="21"/>
    </row>
    <row r="66" spans="3:11" ht="14.4" outlineLevel="1" x14ac:dyDescent="0.55000000000000004">
      <c r="C66" s="66" t="s">
        <v>59</v>
      </c>
      <c r="D66" s="66"/>
      <c r="E66" s="66"/>
      <c r="F66" s="66"/>
      <c r="G66" s="66"/>
      <c r="I66" s="48">
        <v>123456.789</v>
      </c>
      <c r="K66" s="21" t="str">
        <f t="shared" si="0"/>
        <v>Currency [0]</v>
      </c>
    </row>
    <row r="67" spans="3:11" ht="14.4" outlineLevel="1" x14ac:dyDescent="0.55000000000000004">
      <c r="C67" s="66"/>
      <c r="D67" s="66"/>
      <c r="E67" s="66"/>
      <c r="F67" s="66"/>
      <c r="G67" s="66"/>
      <c r="K67" s="21"/>
    </row>
    <row r="68" spans="3:11" ht="14.4" outlineLevel="1" x14ac:dyDescent="0.55000000000000004">
      <c r="C68" s="66" t="s">
        <v>60</v>
      </c>
      <c r="D68" s="66"/>
      <c r="E68" s="66"/>
      <c r="F68" s="66"/>
      <c r="G68" s="66"/>
      <c r="I68" s="49">
        <f ca="1">TODAY()</f>
        <v>44251</v>
      </c>
      <c r="K68" s="21" t="str">
        <f>C68</f>
        <v>Date</v>
      </c>
    </row>
    <row r="69" spans="3:11" ht="14.4" outlineLevel="1" x14ac:dyDescent="0.55000000000000004">
      <c r="C69" s="66"/>
      <c r="D69" s="66"/>
      <c r="E69" s="66"/>
      <c r="F69" s="66"/>
      <c r="G69" s="66"/>
      <c r="K69" s="21"/>
    </row>
    <row r="70" spans="3:11" ht="14.4" outlineLevel="1" x14ac:dyDescent="0.55000000000000004">
      <c r="C70" s="66" t="s">
        <v>61</v>
      </c>
      <c r="D70" s="66"/>
      <c r="E70" s="66"/>
      <c r="F70" s="66"/>
      <c r="G70" s="66"/>
      <c r="I70" s="39">
        <f ca="1">TODAY()</f>
        <v>44251</v>
      </c>
      <c r="K70" s="21" t="str">
        <f>C70</f>
        <v>Date Heading</v>
      </c>
    </row>
    <row r="71" spans="3:11" ht="14.4" outlineLevel="1" x14ac:dyDescent="0.55000000000000004">
      <c r="C71" s="66"/>
      <c r="D71" s="66"/>
      <c r="E71" s="66"/>
      <c r="F71" s="66"/>
      <c r="G71" s="66"/>
      <c r="K71" s="21"/>
    </row>
    <row r="72" spans="3:11" ht="14.4" outlineLevel="1" x14ac:dyDescent="0.55000000000000004">
      <c r="C72" s="66" t="s">
        <v>62</v>
      </c>
      <c r="D72" s="66"/>
      <c r="E72" s="66"/>
      <c r="F72" s="66"/>
      <c r="G72" s="66"/>
      <c r="I72" s="35">
        <v>-123456.789</v>
      </c>
      <c r="K72" s="21" t="str">
        <f>C72</f>
        <v>Numbers 0</v>
      </c>
    </row>
    <row r="73" spans="3:11" ht="14.4" outlineLevel="1" x14ac:dyDescent="0.55000000000000004">
      <c r="C73" s="66"/>
      <c r="D73" s="66"/>
      <c r="E73" s="66"/>
      <c r="F73" s="66"/>
      <c r="G73" s="66"/>
      <c r="K73" s="21"/>
    </row>
    <row r="74" spans="3:11" ht="14.4" outlineLevel="1" x14ac:dyDescent="0.55000000000000004">
      <c r="C74" s="66" t="s">
        <v>63</v>
      </c>
      <c r="D74" s="66"/>
      <c r="E74" s="66"/>
      <c r="F74" s="66"/>
      <c r="G74" s="66"/>
      <c r="I74" s="36">
        <v>0.5</v>
      </c>
      <c r="K74" s="21" t="str">
        <f>C74</f>
        <v>Percent</v>
      </c>
    </row>
    <row r="75" spans="3:11" outlineLevel="1" x14ac:dyDescent="0.4">
      <c r="C75" s="66"/>
      <c r="D75" s="66"/>
      <c r="E75" s="66"/>
      <c r="F75" s="66"/>
      <c r="G75" s="66"/>
    </row>
    <row r="76" spans="3:11" outlineLevel="1" x14ac:dyDescent="0.4">
      <c r="C76" s="66"/>
      <c r="D76" s="66"/>
      <c r="E76" s="66"/>
      <c r="F76" s="66"/>
      <c r="G76" s="66"/>
    </row>
    <row r="77" spans="3:11" x14ac:dyDescent="0.4">
      <c r="C77" s="66"/>
      <c r="D77" s="66"/>
      <c r="E77" s="66"/>
      <c r="F77" s="66"/>
      <c r="G77" s="66"/>
    </row>
    <row r="78" spans="3:11" x14ac:dyDescent="0.4">
      <c r="C78" s="66"/>
      <c r="D78" s="66"/>
      <c r="E78" s="66"/>
      <c r="F78" s="66"/>
      <c r="G78" s="66"/>
    </row>
    <row r="79" spans="3:11" x14ac:dyDescent="0.4">
      <c r="C79" s="66"/>
      <c r="D79" s="66"/>
      <c r="E79" s="66"/>
      <c r="F79" s="66"/>
      <c r="G79" s="66"/>
    </row>
    <row r="80" spans="3:11" x14ac:dyDescent="0.4">
      <c r="C80" s="66"/>
      <c r="D80" s="66"/>
      <c r="E80" s="66"/>
      <c r="F80" s="66"/>
      <c r="G80" s="66"/>
    </row>
    <row r="81" spans="3:7" x14ac:dyDescent="0.4">
      <c r="C81" s="66"/>
      <c r="D81" s="66"/>
      <c r="E81" s="66"/>
      <c r="F81" s="66"/>
      <c r="G81" s="66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30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1.4" outlineLevelRow="1" x14ac:dyDescent="0.4"/>
  <cols>
    <col min="1" max="5" width="3.703125" customWidth="1"/>
    <col min="6" max="6" width="16.29296875" customWidth="1"/>
    <col min="7" max="7" width="14.41015625" customWidth="1"/>
    <col min="8" max="8" width="3" customWidth="1"/>
    <col min="9" max="18" width="9.1171875" customWidth="1"/>
    <col min="19" max="19" width="1.703125" customWidth="1"/>
    <col min="20" max="16384" width="9.1171875" hidden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3"/>
      <c r="K1" s="53"/>
    </row>
    <row r="2" spans="1:18" ht="17.399999999999999" x14ac:dyDescent="0.55000000000000004">
      <c r="A2" s="16" t="str">
        <f ca="1">Model_Name</f>
        <v>SP FFF Feb 2021 The Solution.xlsm</v>
      </c>
    </row>
    <row r="3" spans="1:18" x14ac:dyDescent="0.4">
      <c r="A3" s="65" t="s">
        <v>1</v>
      </c>
      <c r="B3" s="65"/>
      <c r="C3" s="65"/>
      <c r="D3" s="65"/>
      <c r="E3" s="65"/>
    </row>
    <row r="4" spans="1:18" ht="13.8" x14ac:dyDescent="0.45">
      <c r="E4" t="s">
        <v>2</v>
      </c>
      <c r="I4" s="1">
        <f>Overall_Error_Check</f>
        <v>0</v>
      </c>
    </row>
    <row r="6" spans="1:18" ht="15.3" thickBot="1" x14ac:dyDescent="0.55000000000000004">
      <c r="B6" s="43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ht="16.5" outlineLevel="1" x14ac:dyDescent="0.6">
      <c r="C8" s="3" t="s">
        <v>4</v>
      </c>
    </row>
    <row r="9" spans="1:18" ht="16.5" outlineLevel="1" x14ac:dyDescent="0.6">
      <c r="C9" s="3"/>
    </row>
    <row r="10" spans="1:18" ht="16.5" outlineLevel="1" x14ac:dyDescent="0.6">
      <c r="C10" s="3"/>
      <c r="E10" s="4" t="s">
        <v>3</v>
      </c>
    </row>
    <row r="11" spans="1:18" outlineLevel="1" x14ac:dyDescent="0.4">
      <c r="E11" t="s">
        <v>5</v>
      </c>
      <c r="G11" s="68" t="str">
        <f ca="1">IF(ISERROR(OR(FIND("[",CELL("filename",A1)),FIND("]",CELL("filename",A1)))),"",MID(CELL("filename",A1),FIND("[",CELL("filename",A1))+1,FIND("]",CELL("filename",A1))-FIND("[",CELL("filename",A1))-1))</f>
        <v>SP FFF Feb 2021 The Solution.xlsm</v>
      </c>
      <c r="H11" s="68"/>
      <c r="I11" s="68"/>
      <c r="J11" s="68"/>
      <c r="K11" s="68"/>
      <c r="L11" s="68"/>
      <c r="M11" s="68"/>
      <c r="N11" s="68"/>
    </row>
    <row r="12" spans="1:18" outlineLevel="1" x14ac:dyDescent="0.4">
      <c r="E12" t="s">
        <v>6</v>
      </c>
      <c r="G12" s="69" t="s">
        <v>97</v>
      </c>
      <c r="H12" s="69"/>
      <c r="I12" s="69"/>
      <c r="J12" s="69"/>
      <c r="K12" s="69"/>
      <c r="L12" s="69"/>
      <c r="M12" s="69"/>
      <c r="N12" s="69"/>
    </row>
    <row r="13" spans="1:18" outlineLevel="1" x14ac:dyDescent="0.4"/>
    <row r="14" spans="1:18" outlineLevel="1" x14ac:dyDescent="0.4"/>
    <row r="15" spans="1:18" ht="15.3" thickBot="1" x14ac:dyDescent="0.55000000000000004">
      <c r="B15" s="43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7" outlineLevel="1" thickTop="1" x14ac:dyDescent="0.4"/>
    <row r="17" spans="3:7" ht="16.5" outlineLevel="1" x14ac:dyDescent="0.6">
      <c r="C17" s="3" t="s">
        <v>8</v>
      </c>
    </row>
    <row r="18" spans="3:7" outlineLevel="1" x14ac:dyDescent="0.4"/>
    <row r="19" spans="3:7" outlineLevel="1" x14ac:dyDescent="0.4">
      <c r="E19" t="s">
        <v>9</v>
      </c>
      <c r="G19" s="5">
        <v>365</v>
      </c>
    </row>
    <row r="20" spans="3:7" outlineLevel="1" x14ac:dyDescent="0.4">
      <c r="E20" t="s">
        <v>10</v>
      </c>
      <c r="G20" s="5">
        <v>1</v>
      </c>
    </row>
    <row r="21" spans="3:7" outlineLevel="1" x14ac:dyDescent="0.4">
      <c r="E21" t="s">
        <v>11</v>
      </c>
      <c r="G21" s="5">
        <v>3</v>
      </c>
    </row>
    <row r="22" spans="3:7" outlineLevel="1" x14ac:dyDescent="0.4">
      <c r="E22" t="s">
        <v>12</v>
      </c>
      <c r="G22" s="5">
        <v>6</v>
      </c>
    </row>
    <row r="23" spans="3:7" outlineLevel="1" x14ac:dyDescent="0.4">
      <c r="E23" t="s">
        <v>13</v>
      </c>
      <c r="G23" s="5">
        <v>12</v>
      </c>
    </row>
    <row r="24" spans="3:7" outlineLevel="1" x14ac:dyDescent="0.4">
      <c r="E24" t="s">
        <v>14</v>
      </c>
      <c r="G24" s="5">
        <v>4</v>
      </c>
    </row>
    <row r="25" spans="3:7" outlineLevel="1" x14ac:dyDescent="0.4"/>
    <row r="26" spans="3:7" outlineLevel="1" x14ac:dyDescent="0.4">
      <c r="E26" t="s">
        <v>15</v>
      </c>
      <c r="G26" s="5">
        <v>5</v>
      </c>
    </row>
    <row r="27" spans="3:7" outlineLevel="1" x14ac:dyDescent="0.4"/>
    <row r="28" spans="3:7" outlineLevel="1" x14ac:dyDescent="0.4">
      <c r="E28" t="s">
        <v>16</v>
      </c>
      <c r="G28" s="6">
        <v>9.9999999999999997E+98</v>
      </c>
    </row>
    <row r="29" spans="3:7" outlineLevel="1" x14ac:dyDescent="0.4">
      <c r="E29" t="s">
        <v>17</v>
      </c>
      <c r="G29" s="6">
        <v>1E-8</v>
      </c>
    </row>
    <row r="30" spans="3:7" outlineLevel="1" x14ac:dyDescent="0.4"/>
    <row r="31" spans="3:7" outlineLevel="1" x14ac:dyDescent="0.4">
      <c r="E31" t="s">
        <v>18</v>
      </c>
      <c r="G31" s="5">
        <v>1000</v>
      </c>
    </row>
    <row r="32" spans="3:7" outlineLevel="1" x14ac:dyDescent="0.4"/>
    <row r="33" outlineLevel="1" x14ac:dyDescent="0.4"/>
  </sheetData>
  <sheetProtection formatColumns="0" formatRows="0"/>
  <mergeCells count="3">
    <mergeCell ref="A3:E3"/>
    <mergeCell ref="G11:N11"/>
    <mergeCell ref="G12:N12"/>
  </mergeCells>
  <conditionalFormatting sqref="I4">
    <cfRule type="cellIs" dxfId="29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O28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1.4" outlineLevelRow="1" x14ac:dyDescent="0.4"/>
  <cols>
    <col min="1" max="5" width="3.703125" customWidth="1"/>
    <col min="7" max="7" width="22.1171875" customWidth="1"/>
    <col min="8" max="8" width="10.703125" customWidth="1"/>
    <col min="10" max="14" width="10.703125" customWidth="1"/>
  </cols>
  <sheetData>
    <row r="1" spans="1:15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Timing</v>
      </c>
      <c r="I1" s="53"/>
      <c r="J1" s="53"/>
    </row>
    <row r="2" spans="1:15" ht="17.399999999999999" x14ac:dyDescent="0.55000000000000004">
      <c r="A2" s="16" t="str">
        <f ca="1">Model_Name</f>
        <v>SP FFF Feb 2021 The Solution.xlsm</v>
      </c>
    </row>
    <row r="3" spans="1:15" x14ac:dyDescent="0.4">
      <c r="A3" s="65" t="s">
        <v>1</v>
      </c>
      <c r="B3" s="65"/>
      <c r="C3" s="65"/>
      <c r="D3" s="65"/>
      <c r="E3" s="65"/>
    </row>
    <row r="4" spans="1:15" ht="13.8" x14ac:dyDescent="0.45">
      <c r="B4" t="s">
        <v>2</v>
      </c>
      <c r="F4" s="1">
        <f>Overall_Error_Check</f>
        <v>0</v>
      </c>
    </row>
    <row r="5" spans="1:15" x14ac:dyDescent="0.4">
      <c r="J5" s="39">
        <f ca="1">J$7</f>
        <v>44286</v>
      </c>
      <c r="K5" s="39">
        <f ca="1">K$7</f>
        <v>44377</v>
      </c>
      <c r="L5" s="39">
        <f ca="1">L$7</f>
        <v>44469</v>
      </c>
      <c r="M5" s="39">
        <f ca="1">M$7</f>
        <v>44561</v>
      </c>
      <c r="N5" s="39">
        <f ca="1">N$7</f>
        <v>44651</v>
      </c>
    </row>
    <row r="6" spans="1:15" outlineLevel="1" x14ac:dyDescent="0.4">
      <c r="C6" t="s">
        <v>70</v>
      </c>
      <c r="J6" s="38">
        <f ca="1">IF(J$9=1,Model_Start_Date,I$7+1)</f>
        <v>44251</v>
      </c>
      <c r="K6" s="38">
        <f ca="1">IF(K$9=1,Model_Start_Date,J$7+1)</f>
        <v>44287</v>
      </c>
      <c r="L6" s="38">
        <f ca="1">IF(L$9=1,Model_Start_Date,K$7+1)</f>
        <v>44378</v>
      </c>
      <c r="M6" s="38">
        <f ca="1">IF(M$9=1,Model_Start_Date,L$7+1)</f>
        <v>44470</v>
      </c>
      <c r="N6" s="38">
        <f ca="1">IF(N$9=1,Model_Start_Date,M$7+1)</f>
        <v>44562</v>
      </c>
    </row>
    <row r="7" spans="1:15" outlineLevel="1" x14ac:dyDescent="0.4">
      <c r="C7" t="s">
        <v>71</v>
      </c>
      <c r="J7" s="38">
        <f ca="1">EOMONTH(J$6,MOD(Periodicity+Reporting_Month_Factor-MONTH(J$6),Periodicity))</f>
        <v>44286</v>
      </c>
      <c r="K7" s="38">
        <f ca="1">EOMONTH(K$6,MOD(Periodicity+Reporting_Month_Factor-MONTH(K$6),Periodicity))</f>
        <v>44377</v>
      </c>
      <c r="L7" s="38">
        <f ca="1">EOMONTH(L$6,MOD(Periodicity+Reporting_Month_Factor-MONTH(L$6),Periodicity))</f>
        <v>44469</v>
      </c>
      <c r="M7" s="38">
        <f ca="1">EOMONTH(M$6,MOD(Periodicity+Reporting_Month_Factor-MONTH(M$6),Periodicity))</f>
        <v>44561</v>
      </c>
      <c r="N7" s="38">
        <f ca="1">EOMONTH(N$6,MOD(Periodicity+Reporting_Month_Factor-MONTH(N$6),Periodicity))</f>
        <v>44651</v>
      </c>
    </row>
    <row r="8" spans="1:15" outlineLevel="1" x14ac:dyDescent="0.4">
      <c r="C8" t="s">
        <v>73</v>
      </c>
      <c r="J8" s="34">
        <f ca="1">J7-J6+1</f>
        <v>36</v>
      </c>
      <c r="K8" s="34">
        <f t="shared" ref="K8:N8" ca="1" si="0">K7-K6+1</f>
        <v>91</v>
      </c>
      <c r="L8" s="34">
        <f t="shared" ca="1" si="0"/>
        <v>92</v>
      </c>
      <c r="M8" s="34">
        <f t="shared" ca="1" si="0"/>
        <v>92</v>
      </c>
      <c r="N8" s="34">
        <f t="shared" ca="1" si="0"/>
        <v>90</v>
      </c>
    </row>
    <row r="9" spans="1:15" ht="14.4" outlineLevel="1" x14ac:dyDescent="0.55000000000000004">
      <c r="C9" t="s">
        <v>72</v>
      </c>
      <c r="I9" s="23"/>
      <c r="J9" s="34">
        <f>N(I$9)+1</f>
        <v>1</v>
      </c>
      <c r="K9" s="34">
        <f t="shared" ref="K9:N9" si="1">N(J$9)+1</f>
        <v>2</v>
      </c>
      <c r="L9" s="34">
        <f t="shared" si="1"/>
        <v>3</v>
      </c>
      <c r="M9" s="34">
        <f t="shared" si="1"/>
        <v>4</v>
      </c>
      <c r="N9" s="34">
        <f t="shared" si="1"/>
        <v>5</v>
      </c>
    </row>
    <row r="10" spans="1:15" x14ac:dyDescent="0.4">
      <c r="A10" s="11"/>
    </row>
    <row r="11" spans="1:15" ht="15.3" thickBot="1" x14ac:dyDescent="0.55000000000000004">
      <c r="B11" s="43">
        <f>MAX($B$10:$B10)+1</f>
        <v>1</v>
      </c>
      <c r="C11" s="41" t="s">
        <v>74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1.7" thickTop="1" x14ac:dyDescent="0.4"/>
    <row r="13" spans="1:15" ht="16.5" x14ac:dyDescent="0.6">
      <c r="C13" s="3" t="s">
        <v>75</v>
      </c>
    </row>
    <row r="15" spans="1:15" x14ac:dyDescent="0.4">
      <c r="D15" t="s">
        <v>76</v>
      </c>
      <c r="H15" s="51">
        <f ca="1">TODAY()</f>
        <v>44251</v>
      </c>
    </row>
    <row r="17" spans="4:13" x14ac:dyDescent="0.4">
      <c r="D17" t="s">
        <v>77</v>
      </c>
      <c r="H17" s="44">
        <v>3</v>
      </c>
    </row>
    <row r="19" spans="4:13" x14ac:dyDescent="0.4">
      <c r="D19" t="s">
        <v>78</v>
      </c>
      <c r="H19" s="44">
        <v>12</v>
      </c>
      <c r="I19" s="19" t="str">
        <f ca="1">"e.g. "&amp;TEXT(DATE(YEAR(Model_Start_Date)+IF(Example_Reporting_Month&lt;MONTH(Model_Start_Date),1,0),Example_Reporting_Month+1,1)-1,"dd-Mmm-yy")</f>
        <v>e.g. 31-Dec-21</v>
      </c>
    </row>
    <row r="21" spans="4:13" x14ac:dyDescent="0.4">
      <c r="D21" t="s">
        <v>79</v>
      </c>
      <c r="H21" s="35">
        <f>MOD(Example_Reporting_Month-1,Periodicity)+1</f>
        <v>3</v>
      </c>
    </row>
    <row r="23" spans="4:13" x14ac:dyDescent="0.4">
      <c r="D23" t="s">
        <v>80</v>
      </c>
      <c r="H23" s="52">
        <v>12</v>
      </c>
    </row>
    <row r="26" spans="4:13" x14ac:dyDescent="0.4">
      <c r="J26" s="54"/>
      <c r="K26" s="54"/>
      <c r="L26" s="54"/>
      <c r="M26" s="54"/>
    </row>
    <row r="27" spans="4:13" x14ac:dyDescent="0.4">
      <c r="K27" s="54"/>
      <c r="L27" s="54"/>
      <c r="M27" s="54"/>
    </row>
    <row r="28" spans="4:13" x14ac:dyDescent="0.4">
      <c r="J28" s="55"/>
      <c r="K28" s="55"/>
      <c r="L28" s="55"/>
      <c r="M28" s="55"/>
    </row>
  </sheetData>
  <mergeCells count="1">
    <mergeCell ref="A3:E3"/>
  </mergeCells>
  <conditionalFormatting sqref="F4">
    <cfRule type="cellIs" dxfId="28" priority="1" operator="notEqual">
      <formula>0</formula>
    </cfRule>
  </conditionalFormatting>
  <dataValidations disablePrompts="1"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85B-E4F4-4EA9-B275-1C59F6845EDA}">
  <sheetPr codeName="Sheet7">
    <outlinePr summaryBelow="0"/>
  </sheetPr>
  <dimension ref="A1:O15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1.4" outlineLevelRow="1" x14ac:dyDescent="0.4"/>
  <cols>
    <col min="1" max="5" width="3.703125" customWidth="1"/>
    <col min="7" max="7" width="22.1171875" customWidth="1"/>
    <col min="8" max="8" width="10.703125" customWidth="1"/>
    <col min="10" max="14" width="10.703125" customWidth="1"/>
  </cols>
  <sheetData>
    <row r="1" spans="1:15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Template Time Series</v>
      </c>
      <c r="I1" s="53"/>
      <c r="J1" s="53"/>
    </row>
    <row r="2" spans="1:15" ht="17.399999999999999" x14ac:dyDescent="0.55000000000000004">
      <c r="A2" s="16" t="str">
        <f ca="1">Model_Name</f>
        <v>SP FFF Feb 2021 The Solution.xlsm</v>
      </c>
    </row>
    <row r="3" spans="1:15" x14ac:dyDescent="0.4">
      <c r="A3" s="65" t="s">
        <v>1</v>
      </c>
      <c r="B3" s="65"/>
      <c r="C3" s="65"/>
      <c r="D3" s="65"/>
      <c r="E3" s="65"/>
    </row>
    <row r="4" spans="1:15" ht="13.8" x14ac:dyDescent="0.45">
      <c r="B4" t="s">
        <v>2</v>
      </c>
      <c r="F4" s="1">
        <f>Overall_Error_Check</f>
        <v>0</v>
      </c>
    </row>
    <row r="5" spans="1:15" x14ac:dyDescent="0.4">
      <c r="J5" s="39">
        <f ca="1">Timing!J5</f>
        <v>44286</v>
      </c>
      <c r="K5" s="39">
        <f ca="1">Timing!K5</f>
        <v>44377</v>
      </c>
      <c r="L5" s="39">
        <f ca="1">Timing!L5</f>
        <v>44469</v>
      </c>
      <c r="M5" s="39">
        <f ca="1">Timing!M5</f>
        <v>44561</v>
      </c>
      <c r="N5" s="39">
        <f ca="1">Timing!N5</f>
        <v>44651</v>
      </c>
    </row>
    <row r="6" spans="1:15" outlineLevel="1" x14ac:dyDescent="0.4">
      <c r="C6" t="str">
        <f>Timing!C6</f>
        <v>Start Date</v>
      </c>
      <c r="J6" s="38">
        <f ca="1">Timing!J6</f>
        <v>44251</v>
      </c>
      <c r="K6" s="38">
        <f ca="1">Timing!K6</f>
        <v>44287</v>
      </c>
      <c r="L6" s="38">
        <f ca="1">Timing!L6</f>
        <v>44378</v>
      </c>
      <c r="M6" s="38">
        <f ca="1">Timing!M6</f>
        <v>44470</v>
      </c>
      <c r="N6" s="38">
        <f ca="1">Timing!N6</f>
        <v>44562</v>
      </c>
    </row>
    <row r="7" spans="1:15" outlineLevel="1" x14ac:dyDescent="0.4">
      <c r="C7" t="str">
        <f>Timing!C7</f>
        <v>End Date</v>
      </c>
      <c r="J7" s="38">
        <f ca="1">Timing!J7</f>
        <v>44286</v>
      </c>
      <c r="K7" s="38">
        <f ca="1">Timing!K7</f>
        <v>44377</v>
      </c>
      <c r="L7" s="38">
        <f ca="1">Timing!L7</f>
        <v>44469</v>
      </c>
      <c r="M7" s="38">
        <f ca="1">Timing!M7</f>
        <v>44561</v>
      </c>
      <c r="N7" s="38">
        <f ca="1">Timing!N7</f>
        <v>44651</v>
      </c>
    </row>
    <row r="8" spans="1:15" outlineLevel="1" x14ac:dyDescent="0.4">
      <c r="C8" t="str">
        <f>Timing!C8</f>
        <v>Number of Days</v>
      </c>
      <c r="J8" s="34">
        <f ca="1">Timing!J8</f>
        <v>36</v>
      </c>
      <c r="K8" s="34">
        <f ca="1">Timing!K8</f>
        <v>91</v>
      </c>
      <c r="L8" s="34">
        <f ca="1">Timing!L8</f>
        <v>92</v>
      </c>
      <c r="M8" s="34">
        <f ca="1">Timing!M8</f>
        <v>92</v>
      </c>
      <c r="N8" s="34">
        <f ca="1">Timing!N8</f>
        <v>90</v>
      </c>
    </row>
    <row r="9" spans="1:15" outlineLevel="1" x14ac:dyDescent="0.4">
      <c r="C9" t="str">
        <f>Timing!C9</f>
        <v>Counter</v>
      </c>
      <c r="J9" s="34">
        <f>Timing!J9</f>
        <v>1</v>
      </c>
      <c r="K9" s="34">
        <f>Timing!K9</f>
        <v>2</v>
      </c>
      <c r="L9" s="34">
        <f>Timing!L9</f>
        <v>3</v>
      </c>
      <c r="M9" s="34">
        <f>Timing!M9</f>
        <v>4</v>
      </c>
      <c r="N9" s="34">
        <f>Timing!N9</f>
        <v>5</v>
      </c>
    </row>
    <row r="10" spans="1:15" x14ac:dyDescent="0.4">
      <c r="A10" s="11"/>
    </row>
    <row r="11" spans="1:15" ht="15.3" thickBot="1" x14ac:dyDescent="0.55000000000000004">
      <c r="B11" s="43">
        <f>MAX($B$10:$B10)+1</f>
        <v>1</v>
      </c>
      <c r="C11" s="41" t="str">
        <f ca="1">A1</f>
        <v>Template Time Series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1.7" thickTop="1" x14ac:dyDescent="0.4"/>
    <row r="13" spans="1:15" ht="16.5" x14ac:dyDescent="0.6">
      <c r="C13" s="3" t="s">
        <v>98</v>
      </c>
    </row>
    <row r="15" spans="1:15" ht="14.1" x14ac:dyDescent="0.5">
      <c r="D15" s="4" t="s">
        <v>99</v>
      </c>
    </row>
  </sheetData>
  <mergeCells count="1">
    <mergeCell ref="A3:E3"/>
  </mergeCells>
  <conditionalFormatting sqref="F4">
    <cfRule type="cellIs" dxfId="27" priority="1" operator="notEqual">
      <formula>0</formula>
    </cfRule>
  </conditionalFormatting>
  <hyperlinks>
    <hyperlink ref="F4" location="Overall_Error_Check" tooltip="Go to Overall Error Check" display="Overall_Error_Check" xr:uid="{6D0B237B-6697-4C47-BF7D-8535AAF9626D}"/>
    <hyperlink ref="A3:E3" location="HL_Navigator" tooltip="Go to Navigator (Table of Contents)" display="Navigator" xr:uid="{F29CC0EC-364C-4E6F-A52C-0C1648038495}"/>
    <hyperlink ref="A3" location="HL_Navigator" display="Navigator" xr:uid="{FE9D2A87-AA8E-4E44-99A6-B04FD8BAB44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8">
    <outlinePr summaryBelow="0" summaryRight="0"/>
  </sheetPr>
  <dimension ref="A1:AD70"/>
  <sheetViews>
    <sheetView showGridLines="0" zoomScaleNormal="100" workbookViewId="0">
      <selection activeCell="A3" sqref="A3:E3"/>
    </sheetView>
  </sheetViews>
  <sheetFormatPr defaultRowHeight="11.4" outlineLevelRow="1" x14ac:dyDescent="0.4"/>
  <cols>
    <col min="1" max="3" width="3.703125" customWidth="1"/>
    <col min="4" max="4" width="3.1171875" customWidth="1"/>
    <col min="5" max="5" width="2" customWidth="1"/>
    <col min="6" max="6" width="11.87890625" customWidth="1"/>
    <col min="8" max="8" width="14.1171875" bestFit="1" customWidth="1"/>
    <col min="9" max="9" width="16" bestFit="1" customWidth="1"/>
  </cols>
  <sheetData>
    <row r="1" spans="1:30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Final Friday Fix Feb 2021</v>
      </c>
    </row>
    <row r="2" spans="1:30" ht="17.399999999999999" x14ac:dyDescent="0.55000000000000004">
      <c r="A2" s="16" t="str">
        <f ca="1">Model_Name</f>
        <v>SP FFF Feb 2021 The Solution.xlsm</v>
      </c>
    </row>
    <row r="3" spans="1:30" x14ac:dyDescent="0.4">
      <c r="A3" s="65" t="s">
        <v>1</v>
      </c>
      <c r="B3" s="65"/>
      <c r="C3" s="65"/>
      <c r="D3" s="65"/>
      <c r="E3" s="65"/>
    </row>
    <row r="4" spans="1:30" ht="13.8" x14ac:dyDescent="0.45">
      <c r="E4" t="s">
        <v>2</v>
      </c>
      <c r="I4" s="1">
        <f>Overall_Error_Check</f>
        <v>0</v>
      </c>
    </row>
    <row r="5" spans="1:30" x14ac:dyDescent="0.4">
      <c r="A5" s="11"/>
    </row>
    <row r="6" spans="1:30" ht="15.3" thickBot="1" x14ac:dyDescent="0.55000000000000004">
      <c r="B6" s="43">
        <f>MAX($B$5:$B5)+1</f>
        <v>1</v>
      </c>
      <c r="C6" s="2" t="s">
        <v>115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6"/>
      <c r="AB6" s="56"/>
      <c r="AC6" s="56"/>
      <c r="AD6" s="56"/>
    </row>
    <row r="7" spans="1:30" ht="11.7" thickTop="1" x14ac:dyDescent="0.4"/>
    <row r="8" spans="1:30" ht="16.5" x14ac:dyDescent="0.6">
      <c r="C8" s="3" t="s">
        <v>104</v>
      </c>
    </row>
    <row r="10" spans="1:30" ht="14.1" x14ac:dyDescent="0.5">
      <c r="D10" s="4" t="s">
        <v>113</v>
      </c>
    </row>
    <row r="12" spans="1:30" s="56" customFormat="1" x14ac:dyDescent="0.4">
      <c r="F12" s="57" t="s">
        <v>108</v>
      </c>
      <c r="G12" s="57" t="s">
        <v>110</v>
      </c>
    </row>
    <row r="13" spans="1:30" s="56" customFormat="1" x14ac:dyDescent="0.4">
      <c r="F13" s="22" t="s">
        <v>105</v>
      </c>
      <c r="G13" s="20">
        <v>1</v>
      </c>
    </row>
    <row r="14" spans="1:30" s="56" customFormat="1" x14ac:dyDescent="0.4">
      <c r="F14" s="22" t="s">
        <v>106</v>
      </c>
      <c r="G14" s="20">
        <v>2</v>
      </c>
    </row>
    <row r="15" spans="1:30" s="56" customFormat="1" x14ac:dyDescent="0.4">
      <c r="F15" s="22" t="s">
        <v>107</v>
      </c>
      <c r="G15" s="20">
        <v>4</v>
      </c>
    </row>
    <row r="16" spans="1:30" s="56" customFormat="1" x14ac:dyDescent="0.4"/>
    <row r="17" spans="4:11" s="56" customFormat="1" x14ac:dyDescent="0.4"/>
    <row r="18" spans="4:11" s="56" customFormat="1" ht="14.1" collapsed="1" x14ac:dyDescent="0.5">
      <c r="D18" s="4" t="s">
        <v>104</v>
      </c>
    </row>
    <row r="19" spans="4:11" s="56" customFormat="1" hidden="1" outlineLevel="1" x14ac:dyDescent="0.4"/>
    <row r="20" spans="4:11" s="56" customFormat="1" hidden="1" outlineLevel="1" x14ac:dyDescent="0.4">
      <c r="F20" s="57" t="s">
        <v>108</v>
      </c>
      <c r="G20" s="57" t="s">
        <v>110</v>
      </c>
      <c r="H20" s="57" t="s">
        <v>104</v>
      </c>
      <c r="I20" s="57" t="s">
        <v>109</v>
      </c>
    </row>
    <row r="21" spans="4:11" hidden="1" outlineLevel="1" x14ac:dyDescent="0.4">
      <c r="F21" s="22" t="s">
        <v>105</v>
      </c>
      <c r="G21" s="59">
        <v>1</v>
      </c>
      <c r="H21" s="60">
        <f>IF(SUMIFS(Group_Point[Rating],Group_Point[Group],Chart_Data[[#This Row],[Group]])=Chart_Data[[#This Row],[Rating]],Chart_Data[[#This Row],[Rating]],NA())</f>
        <v>1</v>
      </c>
      <c r="I21" s="60" t="str">
        <f>CONCATENATE(Chart_Data[[#This Row],[Group]],"-",Chart_Data[[#This Row],[Rating]])</f>
        <v>Group 1-1</v>
      </c>
      <c r="K21" s="56" t="s">
        <v>112</v>
      </c>
    </row>
    <row r="22" spans="4:11" hidden="1" outlineLevel="1" x14ac:dyDescent="0.4">
      <c r="F22" s="22" t="s">
        <v>105</v>
      </c>
      <c r="G22" s="59">
        <v>2</v>
      </c>
      <c r="H22" s="60" t="e">
        <f>IF(SUMIFS(Group_Point[Rating],Group_Point[Group],Chart_Data[[#This Row],[Group]])=Chart_Data[[#This Row],[Rating]],Chart_Data[[#This Row],[Rating]],NA())</f>
        <v>#N/A</v>
      </c>
      <c r="I22" s="60" t="str">
        <f>CONCATENATE(Chart_Data[[#This Row],[Group]],"-",Chart_Data[[#This Row],[Rating]])</f>
        <v>Group 1-2</v>
      </c>
    </row>
    <row r="23" spans="4:11" hidden="1" outlineLevel="1" x14ac:dyDescent="0.4">
      <c r="F23" s="22" t="s">
        <v>105</v>
      </c>
      <c r="G23" s="59">
        <v>3</v>
      </c>
      <c r="H23" s="60" t="e">
        <f>IF(SUMIFS(Group_Point[Rating],Group_Point[Group],Chart_Data[[#This Row],[Group]])=Chart_Data[[#This Row],[Rating]],Chart_Data[[#This Row],[Rating]],NA())</f>
        <v>#N/A</v>
      </c>
      <c r="I23" s="60" t="str">
        <f>CONCATENATE(Chart_Data[[#This Row],[Group]],"-",Chart_Data[[#This Row],[Rating]])</f>
        <v>Group 1-3</v>
      </c>
    </row>
    <row r="24" spans="4:11" hidden="1" outlineLevel="1" x14ac:dyDescent="0.4">
      <c r="F24" s="22" t="s">
        <v>105</v>
      </c>
      <c r="G24" s="59">
        <v>4</v>
      </c>
      <c r="H24" s="60" t="e">
        <f>IF(SUMIFS(Group_Point[Rating],Group_Point[Group],Chart_Data[[#This Row],[Group]])=Chart_Data[[#This Row],[Rating]],Chart_Data[[#This Row],[Rating]],NA())</f>
        <v>#N/A</v>
      </c>
      <c r="I24" s="60" t="str">
        <f>CONCATENATE(Chart_Data[[#This Row],[Group]],"-",Chart_Data[[#This Row],[Rating]])</f>
        <v>Group 1-4</v>
      </c>
    </row>
    <row r="25" spans="4:11" hidden="1" outlineLevel="1" x14ac:dyDescent="0.4">
      <c r="F25" s="22" t="s">
        <v>105</v>
      </c>
      <c r="G25" s="59">
        <v>5</v>
      </c>
      <c r="H25" s="60" t="e">
        <f>IF(SUMIFS(Group_Point[Rating],Group_Point[Group],Chart_Data[[#This Row],[Group]])=Chart_Data[[#This Row],[Rating]],Chart_Data[[#This Row],[Rating]],NA())</f>
        <v>#N/A</v>
      </c>
      <c r="I25" s="60" t="str">
        <f>CONCATENATE(Chart_Data[[#This Row],[Group]],"-",Chart_Data[[#This Row],[Rating]])</f>
        <v>Group 1-5</v>
      </c>
    </row>
    <row r="26" spans="4:11" hidden="1" outlineLevel="1" x14ac:dyDescent="0.4">
      <c r="F26" s="22" t="s">
        <v>106</v>
      </c>
      <c r="G26" s="59">
        <v>1</v>
      </c>
      <c r="H26" s="60" t="e">
        <f>IF(SUMIFS(Group_Point[Rating],Group_Point[Group],Chart_Data[[#This Row],[Group]])=Chart_Data[[#This Row],[Rating]],Chart_Data[[#This Row],[Rating]],NA())</f>
        <v>#N/A</v>
      </c>
      <c r="I26" s="60" t="str">
        <f>CONCATENATE(Chart_Data[[#This Row],[Group]],"-",Chart_Data[[#This Row],[Rating]])</f>
        <v>Group 2-1</v>
      </c>
    </row>
    <row r="27" spans="4:11" hidden="1" outlineLevel="1" x14ac:dyDescent="0.4">
      <c r="F27" s="22" t="s">
        <v>106</v>
      </c>
      <c r="G27" s="59">
        <v>2</v>
      </c>
      <c r="H27" s="60">
        <f>IF(SUMIFS(Group_Point[Rating],Group_Point[Group],Chart_Data[[#This Row],[Group]])=Chart_Data[[#This Row],[Rating]],Chart_Data[[#This Row],[Rating]],NA())</f>
        <v>2</v>
      </c>
      <c r="I27" s="60" t="str">
        <f>CONCATENATE(Chart_Data[[#This Row],[Group]],"-",Chart_Data[[#This Row],[Rating]])</f>
        <v>Group 2-2</v>
      </c>
    </row>
    <row r="28" spans="4:11" hidden="1" outlineLevel="1" x14ac:dyDescent="0.4">
      <c r="F28" s="22" t="s">
        <v>106</v>
      </c>
      <c r="G28" s="59">
        <v>3</v>
      </c>
      <c r="H28" s="60" t="e">
        <f>IF(SUMIFS(Group_Point[Rating],Group_Point[Group],Chart_Data[[#This Row],[Group]])=Chart_Data[[#This Row],[Rating]],Chart_Data[[#This Row],[Rating]],NA())</f>
        <v>#N/A</v>
      </c>
      <c r="I28" s="60" t="str">
        <f>CONCATENATE(Chart_Data[[#This Row],[Group]],"-",Chart_Data[[#This Row],[Rating]])</f>
        <v>Group 2-3</v>
      </c>
    </row>
    <row r="29" spans="4:11" hidden="1" outlineLevel="1" x14ac:dyDescent="0.4">
      <c r="F29" s="22" t="s">
        <v>106</v>
      </c>
      <c r="G29" s="59">
        <v>4</v>
      </c>
      <c r="H29" s="60" t="e">
        <f>IF(SUMIFS(Group_Point[Rating],Group_Point[Group],Chart_Data[[#This Row],[Group]])=Chart_Data[[#This Row],[Rating]],Chart_Data[[#This Row],[Rating]],NA())</f>
        <v>#N/A</v>
      </c>
      <c r="I29" s="60" t="str">
        <f>CONCATENATE(Chart_Data[[#This Row],[Group]],"-",Chart_Data[[#This Row],[Rating]])</f>
        <v>Group 2-4</v>
      </c>
    </row>
    <row r="30" spans="4:11" hidden="1" outlineLevel="1" x14ac:dyDescent="0.4">
      <c r="F30" s="22" t="s">
        <v>106</v>
      </c>
      <c r="G30" s="59">
        <v>5</v>
      </c>
      <c r="H30" s="60" t="e">
        <f>IF(SUMIFS(Group_Point[Rating],Group_Point[Group],Chart_Data[[#This Row],[Group]])=Chart_Data[[#This Row],[Rating]],Chart_Data[[#This Row],[Rating]],NA())</f>
        <v>#N/A</v>
      </c>
      <c r="I30" s="60" t="str">
        <f>CONCATENATE(Chart_Data[[#This Row],[Group]],"-",Chart_Data[[#This Row],[Rating]])</f>
        <v>Group 2-5</v>
      </c>
    </row>
    <row r="31" spans="4:11" hidden="1" outlineLevel="1" x14ac:dyDescent="0.4">
      <c r="F31" s="22" t="s">
        <v>107</v>
      </c>
      <c r="G31" s="59">
        <v>1</v>
      </c>
      <c r="H31" s="60" t="e">
        <f>IF(SUMIFS(Group_Point[Rating],Group_Point[Group],Chart_Data[[#This Row],[Group]])=Chart_Data[[#This Row],[Rating]],Chart_Data[[#This Row],[Rating]],NA())</f>
        <v>#N/A</v>
      </c>
      <c r="I31" s="60" t="str">
        <f>CONCATENATE(Chart_Data[[#This Row],[Group]],"-",Chart_Data[[#This Row],[Rating]])</f>
        <v>Group 3-1</v>
      </c>
    </row>
    <row r="32" spans="4:11" hidden="1" outlineLevel="1" x14ac:dyDescent="0.4">
      <c r="F32" s="22" t="s">
        <v>107</v>
      </c>
      <c r="G32" s="59">
        <v>2</v>
      </c>
      <c r="H32" s="60" t="e">
        <f>IF(SUMIFS(Group_Point[Rating],Group_Point[Group],Chart_Data[[#This Row],[Group]])=Chart_Data[[#This Row],[Rating]],Chart_Data[[#This Row],[Rating]],NA())</f>
        <v>#N/A</v>
      </c>
      <c r="I32" s="60" t="str">
        <f>CONCATENATE(Chart_Data[[#This Row],[Group]],"-",Chart_Data[[#This Row],[Rating]])</f>
        <v>Group 3-2</v>
      </c>
    </row>
    <row r="33" spans="3:9" hidden="1" outlineLevel="1" x14ac:dyDescent="0.4">
      <c r="F33" s="22" t="s">
        <v>107</v>
      </c>
      <c r="G33" s="59">
        <v>3</v>
      </c>
      <c r="H33" s="60" t="e">
        <f>IF(SUMIFS(Group_Point[Rating],Group_Point[Group],Chart_Data[[#This Row],[Group]])=Chart_Data[[#This Row],[Rating]],Chart_Data[[#This Row],[Rating]],NA())</f>
        <v>#N/A</v>
      </c>
      <c r="I33" s="60" t="str">
        <f>CONCATENATE(Chart_Data[[#This Row],[Group]],"-",Chart_Data[[#This Row],[Rating]])</f>
        <v>Group 3-3</v>
      </c>
    </row>
    <row r="34" spans="3:9" hidden="1" outlineLevel="1" x14ac:dyDescent="0.4">
      <c r="F34" s="22" t="s">
        <v>107</v>
      </c>
      <c r="G34" s="59">
        <v>4</v>
      </c>
      <c r="H34" s="60">
        <f>IF(SUMIFS(Group_Point[Rating],Group_Point[Group],Chart_Data[[#This Row],[Group]])=Chart_Data[[#This Row],[Rating]],Chart_Data[[#This Row],[Rating]],NA())</f>
        <v>4</v>
      </c>
      <c r="I34" s="60" t="str">
        <f>CONCATENATE(Chart_Data[[#This Row],[Group]],"-",Chart_Data[[#This Row],[Rating]])</f>
        <v>Group 3-4</v>
      </c>
    </row>
    <row r="35" spans="3:9" hidden="1" outlineLevel="1" x14ac:dyDescent="0.4">
      <c r="F35" s="22" t="s">
        <v>107</v>
      </c>
      <c r="G35" s="59">
        <v>5</v>
      </c>
      <c r="H35" s="60" t="e">
        <f>IF(SUMIFS(Group_Point[Rating],Group_Point[Group],Chart_Data[[#This Row],[Group]])=Chart_Data[[#This Row],[Rating]],Chart_Data[[#This Row],[Rating]],NA())</f>
        <v>#N/A</v>
      </c>
      <c r="I35" s="60" t="str">
        <f>CONCATENATE(Chart_Data[[#This Row],[Group]],"-",Chart_Data[[#This Row],[Rating]])</f>
        <v>Group 3-5</v>
      </c>
    </row>
    <row r="36" spans="3:9" hidden="1" outlineLevel="1" x14ac:dyDescent="0.4"/>
    <row r="38" spans="3:9" ht="16.5" x14ac:dyDescent="0.6">
      <c r="C38" s="3" t="s">
        <v>116</v>
      </c>
    </row>
    <row r="40" spans="3:9" ht="14.1" x14ac:dyDescent="0.5">
      <c r="D40" s="4" t="s">
        <v>116</v>
      </c>
    </row>
    <row r="49" spans="4:15" x14ac:dyDescent="0.4">
      <c r="O49" s="56"/>
    </row>
    <row r="50" spans="4:15" x14ac:dyDescent="0.4">
      <c r="O50" s="56"/>
    </row>
    <row r="51" spans="4:15" x14ac:dyDescent="0.4">
      <c r="O51" s="56"/>
    </row>
    <row r="64" spans="4:15" ht="14.1" x14ac:dyDescent="0.5">
      <c r="D64" s="4" t="s">
        <v>111</v>
      </c>
    </row>
    <row r="66" spans="4:17" x14ac:dyDescent="0.4">
      <c r="D66" s="61">
        <f>G13</f>
        <v>1</v>
      </c>
      <c r="F66" t="s">
        <v>105</v>
      </c>
      <c r="H66" s="62" t="str">
        <f ca="1">_xlfn.FORMULATEXT(D66)</f>
        <v>=G13</v>
      </c>
      <c r="Q66" s="58"/>
    </row>
    <row r="67" spans="4:17" ht="8.25" customHeight="1" x14ac:dyDescent="0.4">
      <c r="D67" s="58"/>
      <c r="Q67" s="58"/>
    </row>
    <row r="68" spans="4:17" x14ac:dyDescent="0.4">
      <c r="D68" s="61">
        <f>G14</f>
        <v>2</v>
      </c>
      <c r="F68" t="s">
        <v>106</v>
      </c>
      <c r="H68" s="19"/>
      <c r="Q68" s="58"/>
    </row>
    <row r="69" spans="4:17" ht="7.5" customHeight="1" x14ac:dyDescent="0.4">
      <c r="D69" s="58"/>
      <c r="Q69" s="58"/>
    </row>
    <row r="70" spans="4:17" x14ac:dyDescent="0.4">
      <c r="D70" s="61">
        <f>G15</f>
        <v>4</v>
      </c>
      <c r="F70" t="s">
        <v>107</v>
      </c>
      <c r="H70" s="19"/>
      <c r="Q70" s="58"/>
    </row>
  </sheetData>
  <mergeCells count="1">
    <mergeCell ref="A3:E3"/>
  </mergeCells>
  <conditionalFormatting sqref="I4">
    <cfRule type="cellIs" dxfId="26" priority="49" operator="notEqual">
      <formula>0</formula>
    </cfRule>
  </conditionalFormatting>
  <conditionalFormatting sqref="D66">
    <cfRule type="expression" dxfId="25" priority="11">
      <formula>D66=5</formula>
    </cfRule>
    <cfRule type="expression" dxfId="24" priority="12">
      <formula>D66=4</formula>
    </cfRule>
    <cfRule type="expression" dxfId="23" priority="13">
      <formula>D66=3</formula>
    </cfRule>
    <cfRule type="expression" dxfId="22" priority="14">
      <formula>D66=2</formula>
    </cfRule>
    <cfRule type="expression" dxfId="21" priority="15">
      <formula>D66=1</formula>
    </cfRule>
  </conditionalFormatting>
  <conditionalFormatting sqref="D68">
    <cfRule type="expression" dxfId="20" priority="6">
      <formula>D68=5</formula>
    </cfRule>
    <cfRule type="expression" dxfId="19" priority="7">
      <formula>D68=4</formula>
    </cfRule>
    <cfRule type="expression" dxfId="18" priority="8">
      <formula>D68=3</formula>
    </cfRule>
    <cfRule type="expression" dxfId="17" priority="9">
      <formula>D68=2</formula>
    </cfRule>
    <cfRule type="expression" dxfId="16" priority="10">
      <formula>D68=1</formula>
    </cfRule>
  </conditionalFormatting>
  <conditionalFormatting sqref="D70">
    <cfRule type="expression" dxfId="15" priority="1">
      <formula>D70=5</formula>
    </cfRule>
    <cfRule type="expression" dxfId="14" priority="2">
      <formula>D70=4</formula>
    </cfRule>
    <cfRule type="expression" dxfId="13" priority="3">
      <formula>D70=3</formula>
    </cfRule>
    <cfRule type="expression" dxfId="12" priority="4">
      <formula>D70=2</formula>
    </cfRule>
    <cfRule type="expression" dxfId="11" priority="5">
      <formula>D70=1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drawing r:id="rId2"/>
  <legacyDrawing r:id="rId3"/>
  <tableParts count="2"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1.4" outlineLevelRow="1" x14ac:dyDescent="0.4"/>
  <cols>
    <col min="1" max="5" width="3.703125" customWidth="1"/>
    <col min="6" max="12" width="9.1171875" customWidth="1"/>
    <col min="13" max="18" width="0" hidden="1" customWidth="1"/>
    <col min="19" max="16384" width="9.1171875" hidden="1"/>
  </cols>
  <sheetData>
    <row r="1" spans="1:11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3"/>
      <c r="J1" s="53"/>
    </row>
    <row r="2" spans="1:11" ht="17.399999999999999" x14ac:dyDescent="0.55000000000000004">
      <c r="A2" s="16" t="str">
        <f ca="1">Model_Name</f>
        <v>SP FFF Feb 2021 The Solution.xlsm</v>
      </c>
    </row>
    <row r="3" spans="1:11" x14ac:dyDescent="0.4">
      <c r="A3" s="65" t="s">
        <v>1</v>
      </c>
      <c r="B3" s="65"/>
      <c r="C3" s="65"/>
      <c r="D3" s="65"/>
      <c r="E3" s="65"/>
    </row>
    <row r="4" spans="1:11" ht="13.8" x14ac:dyDescent="0.45">
      <c r="B4" t="s">
        <v>2</v>
      </c>
      <c r="F4" s="1">
        <f>Overall_Error_Check</f>
        <v>0</v>
      </c>
    </row>
    <row r="5" spans="1:11" x14ac:dyDescent="0.4">
      <c r="A5" s="11"/>
    </row>
    <row r="6" spans="1:11" ht="15.3" thickBot="1" x14ac:dyDescent="0.55000000000000004">
      <c r="B6" s="43">
        <f>MAX($B$5:$B5)+1</f>
        <v>1</v>
      </c>
      <c r="C6" s="2" t="s">
        <v>64</v>
      </c>
      <c r="D6" s="2"/>
      <c r="E6" s="2"/>
      <c r="F6" s="2"/>
      <c r="G6" s="2"/>
      <c r="H6" s="2"/>
      <c r="I6" s="2"/>
      <c r="J6" s="2"/>
      <c r="K6" s="2"/>
    </row>
    <row r="7" spans="1:11" ht="11.7" outlineLevel="1" thickTop="1" x14ac:dyDescent="0.4"/>
    <row r="8" spans="1:11" ht="16.5" outlineLevel="1" x14ac:dyDescent="0.6">
      <c r="C8" s="3" t="s">
        <v>65</v>
      </c>
    </row>
    <row r="9" spans="1:11" ht="16.5" outlineLevel="1" x14ac:dyDescent="0.6">
      <c r="C9" s="3"/>
    </row>
    <row r="10" spans="1:11" ht="16.5" outlineLevel="1" x14ac:dyDescent="0.6">
      <c r="C10" s="3"/>
      <c r="D10" s="4" t="s">
        <v>66</v>
      </c>
    </row>
    <row r="11" spans="1:11" outlineLevel="1" x14ac:dyDescent="0.4"/>
    <row r="12" spans="1:11" ht="13.8" outlineLevel="1" x14ac:dyDescent="0.45">
      <c r="E12" t="s">
        <v>67</v>
      </c>
      <c r="I12" s="37"/>
    </row>
    <row r="13" spans="1:11" outlineLevel="1" x14ac:dyDescent="0.4"/>
    <row r="14" spans="1:11" outlineLevel="1" x14ac:dyDescent="0.4"/>
    <row r="15" spans="1:11" outlineLevel="1" x14ac:dyDescent="0.4"/>
    <row r="16" spans="1:11" outlineLevel="1" x14ac:dyDescent="0.4"/>
    <row r="17" spans="5:11" ht="14.1" outlineLevel="1" x14ac:dyDescent="0.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4"/>
    <row r="19" spans="5:11" outlineLevel="1" x14ac:dyDescent="0.4"/>
  </sheetData>
  <mergeCells count="1">
    <mergeCell ref="A3:E3"/>
  </mergeCells>
  <conditionalFormatting sqref="I17">
    <cfRule type="cellIs" dxfId="5" priority="5" operator="notEqual">
      <formula>0</formula>
    </cfRule>
  </conditionalFormatting>
  <conditionalFormatting sqref="I12">
    <cfRule type="cellIs" dxfId="4" priority="4" operator="notEqual">
      <formula>0</formula>
    </cfRule>
  </conditionalFormatting>
  <conditionalFormatting sqref="I12">
    <cfRule type="cellIs" dxfId="3" priority="3" operator="notEqual">
      <formula>0</formula>
    </cfRule>
  </conditionalFormatting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1.4" outlineLevelRow="1" x14ac:dyDescent="0.4"/>
  <cols>
    <col min="1" max="5" width="3.703125" customWidth="1"/>
    <col min="6" max="6" width="11.1171875" customWidth="1"/>
    <col min="7" max="7" width="27" customWidth="1"/>
    <col min="8" max="8" width="21.5859375" customWidth="1"/>
    <col min="9" max="9" width="24.41015625" customWidth="1"/>
    <col min="10" max="10" width="30.29296875" customWidth="1"/>
    <col min="11" max="11" width="26.703125" customWidth="1"/>
  </cols>
  <sheetData>
    <row r="1" spans="1:12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Change Log</v>
      </c>
      <c r="I1" s="53"/>
      <c r="J1" s="53"/>
      <c r="K1" s="11"/>
    </row>
    <row r="2" spans="1:12" ht="17.399999999999999" x14ac:dyDescent="0.55000000000000004">
      <c r="A2" s="16" t="str">
        <f ca="1">Model_Name</f>
        <v>SP FFF Feb 2021 The Solution.xlsm</v>
      </c>
    </row>
    <row r="3" spans="1:12" x14ac:dyDescent="0.4">
      <c r="A3" s="65" t="s">
        <v>1</v>
      </c>
      <c r="B3" s="65"/>
      <c r="C3" s="65"/>
      <c r="D3" s="65"/>
      <c r="E3" s="65"/>
    </row>
    <row r="4" spans="1:12" ht="13.8" x14ac:dyDescent="0.45">
      <c r="B4" t="s">
        <v>2</v>
      </c>
      <c r="F4" s="1">
        <f>Overall_Error_Check</f>
        <v>0</v>
      </c>
    </row>
    <row r="5" spans="1:12" x14ac:dyDescent="0.4">
      <c r="A5" s="11"/>
    </row>
    <row r="6" spans="1:12" ht="15.3" thickBot="1" x14ac:dyDescent="0.55000000000000004">
      <c r="B6" s="43">
        <f>MAX($B$5:$B5)+1</f>
        <v>1</v>
      </c>
      <c r="C6" s="2" t="str">
        <f ca="1">A1</f>
        <v>Change Log</v>
      </c>
      <c r="D6" s="2"/>
      <c r="E6" s="2"/>
      <c r="F6" s="2"/>
      <c r="G6" s="2"/>
      <c r="H6" s="2"/>
      <c r="I6" s="2"/>
      <c r="J6" s="2"/>
      <c r="K6" s="2"/>
      <c r="L6" s="2"/>
    </row>
    <row r="7" spans="1:12" ht="11.7" outlineLevel="1" thickTop="1" x14ac:dyDescent="0.4"/>
    <row r="8" spans="1:12" ht="16.5" outlineLevel="1" x14ac:dyDescent="0.6">
      <c r="C8" s="3" t="s">
        <v>86</v>
      </c>
    </row>
    <row r="10" spans="1:12" x14ac:dyDescent="0.4">
      <c r="F10" s="13" t="s">
        <v>60</v>
      </c>
      <c r="G10" s="13" t="s">
        <v>82</v>
      </c>
      <c r="H10" s="13" t="s">
        <v>83</v>
      </c>
      <c r="I10" s="13" t="s">
        <v>84</v>
      </c>
      <c r="J10" s="13" t="s">
        <v>85</v>
      </c>
      <c r="K10" s="13" t="s">
        <v>88</v>
      </c>
    </row>
    <row r="11" spans="1:12" x14ac:dyDescent="0.4">
      <c r="F11" s="38">
        <v>41415</v>
      </c>
      <c r="G11" t="s">
        <v>91</v>
      </c>
      <c r="H11" t="s">
        <v>87</v>
      </c>
      <c r="I11" t="s">
        <v>81</v>
      </c>
      <c r="J11" s="50" t="s">
        <v>89</v>
      </c>
      <c r="K11" t="s">
        <v>90</v>
      </c>
    </row>
    <row r="12" spans="1:12" x14ac:dyDescent="0.4">
      <c r="F12" s="38">
        <v>41415</v>
      </c>
      <c r="G12" t="s">
        <v>91</v>
      </c>
      <c r="H12" t="s">
        <v>92</v>
      </c>
      <c r="I12" t="s">
        <v>69</v>
      </c>
      <c r="J12" s="50" t="s">
        <v>94</v>
      </c>
      <c r="K12" t="s">
        <v>90</v>
      </c>
    </row>
    <row r="13" spans="1:12" x14ac:dyDescent="0.4">
      <c r="F13" s="38">
        <v>41415</v>
      </c>
      <c r="G13" t="s">
        <v>91</v>
      </c>
      <c r="H13" t="s">
        <v>93</v>
      </c>
      <c r="I13" t="s">
        <v>1</v>
      </c>
      <c r="J13" s="50" t="s">
        <v>95</v>
      </c>
      <c r="K13" t="s">
        <v>96</v>
      </c>
    </row>
    <row r="14" spans="1:12" x14ac:dyDescent="0.4">
      <c r="F14" s="38"/>
    </row>
    <row r="15" spans="1:12" x14ac:dyDescent="0.4">
      <c r="F15" s="38"/>
    </row>
    <row r="16" spans="1:12" x14ac:dyDescent="0.4">
      <c r="F16" s="38"/>
    </row>
    <row r="17" spans="6:6" x14ac:dyDescent="0.4">
      <c r="F17" s="38"/>
    </row>
    <row r="18" spans="6:6" x14ac:dyDescent="0.4">
      <c r="F18" s="38"/>
    </row>
    <row r="19" spans="6:6" x14ac:dyDescent="0.4">
      <c r="F19" s="38"/>
    </row>
    <row r="20" spans="6:6" x14ac:dyDescent="0.4">
      <c r="F20" s="38"/>
    </row>
    <row r="21" spans="6:6" x14ac:dyDescent="0.4">
      <c r="F21" s="38"/>
    </row>
    <row r="22" spans="6:6" x14ac:dyDescent="0.4">
      <c r="F22" s="38"/>
    </row>
  </sheetData>
  <mergeCells count="1">
    <mergeCell ref="A3:E3"/>
  </mergeCells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31</vt:i4>
      </vt:variant>
    </vt:vector>
  </HeadingPairs>
  <TitlesOfParts>
    <vt:vector size="40" baseType="lpstr">
      <vt:lpstr>Cover</vt:lpstr>
      <vt:lpstr>Navigator</vt:lpstr>
      <vt:lpstr>Style Guide</vt:lpstr>
      <vt:lpstr>Model Parameters</vt:lpstr>
      <vt:lpstr>Timing</vt:lpstr>
      <vt:lpstr>Template Time Series</vt:lpstr>
      <vt:lpstr>Final Friday Fix Feb 2021</vt:lpstr>
      <vt:lpstr>Error Checks</vt:lpstr>
      <vt:lpstr>Change Log</vt:lpstr>
      <vt:lpstr>Client_Name</vt:lpstr>
      <vt:lpstr>Days_in_Year</vt:lpstr>
      <vt:lpstr>Days_in_Yr</vt:lpstr>
      <vt:lpstr>Example_Reporting_Month</vt:lpstr>
      <vt:lpstr>HL_1</vt:lpstr>
      <vt:lpstr>HL_3</vt:lpstr>
      <vt:lpstr>HL_4</vt:lpstr>
      <vt:lpstr>'Template Time Series'!HL_5</vt:lpstr>
      <vt:lpstr>HL_5</vt:lpstr>
      <vt:lpstr>HL_6</vt:lpstr>
      <vt:lpstr>HL_7</vt:lpstr>
      <vt:lpstr>HL_8</vt:lpstr>
      <vt:lpstr>HL_9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Hanh Tran</cp:lastModifiedBy>
  <dcterms:created xsi:type="dcterms:W3CDTF">2012-10-20T20:39:47Z</dcterms:created>
  <dcterms:modified xsi:type="dcterms:W3CDTF">2021-02-23T23:46:49Z</dcterms:modified>
</cp:coreProperties>
</file>