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umproduct0.sharepoint.com/sites/SumProductTeam/Shared Documents/General/Guanting/Blog/Triangular dist/"/>
    </mc:Choice>
  </mc:AlternateContent>
  <xr:revisionPtr revIDLastSave="0" documentId="8_{34A57D7A-4D09-473A-8E12-5412105E79C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Triangular Distribution" sheetId="11" r:id="rId5"/>
    <sheet name="Error Checks" sheetId="5" r:id="rId6"/>
  </sheets>
  <definedNames>
    <definedName name="Client_Name">'Model Parameters'!$G$12</definedName>
    <definedName name="Days_in_Year">'Model Parameters'!$G$19</definedName>
    <definedName name="Days_in_Yr">'Model Parameters'!$G$19</definedName>
    <definedName name="HL_1">Cover!$A$3</definedName>
    <definedName name="HL_3">'Style Guide'!$A$3</definedName>
    <definedName name="HL_4">'Model Parameters'!$A$3</definedName>
    <definedName name="HL_5">'Triangular Distribution'!$A$3</definedName>
    <definedName name="HL_6">'Error Checks'!$A$3</definedName>
    <definedName name="HL_7">'Triangular Distribution'!$A$3</definedName>
    <definedName name="HL_8">'Error Checks'!$A$3</definedName>
    <definedName name="HL_Data_Points_OK">'Triangular Distribution'!$H$15</definedName>
    <definedName name="HL_Model_Parameters">'Model Parameters'!$A$5</definedName>
    <definedName name="HL_Navigator">Navigator!$A$1</definedName>
    <definedName name="Model_Name">'Model Parameters'!$G$11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Quarter">'Model Parameters'!$G$21</definedName>
    <definedName name="Months_in_Year">'Model Parameters'!$G$23</definedName>
    <definedName name="Overall_Error_Check">'Error Checks'!$I$17</definedName>
    <definedName name="Quarters_in_Year">'Model Parameters'!$G$24</definedName>
    <definedName name="Rounding_Accuracy">'Model Parameters'!$G$26</definedName>
    <definedName name="solver_typ" localSheetId="4" hidden="1">2</definedName>
    <definedName name="solver_ver" localSheetId="4" hidden="1">17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5" i="11" l="1"/>
  <c r="J36" i="11"/>
  <c r="K36" i="11"/>
  <c r="J37" i="11"/>
  <c r="J38" i="11"/>
  <c r="K38" i="11"/>
  <c r="H20" i="11"/>
  <c r="K37" i="11" s="1"/>
  <c r="G35" i="11"/>
  <c r="H35" i="11"/>
  <c r="K35" i="11" s="1"/>
  <c r="J43" i="11"/>
  <c r="J44" i="11"/>
  <c r="I43" i="11"/>
  <c r="H44" i="11" l="1"/>
  <c r="H43" i="11"/>
  <c r="G44" i="11"/>
  <c r="G43" i="11"/>
  <c r="G37" i="11"/>
  <c r="G38" i="11"/>
  <c r="G36" i="11"/>
  <c r="H13" i="11"/>
  <c r="H14" i="11"/>
  <c r="H12" i="11"/>
  <c r="H37" i="11" l="1"/>
  <c r="H15" i="11"/>
  <c r="I12" i="5" s="1"/>
  <c r="B6" i="11"/>
  <c r="B29" i="11" s="1"/>
  <c r="A1" i="11"/>
  <c r="C6" i="11" s="1"/>
  <c r="I44" i="11" l="1"/>
  <c r="A1" i="5" l="1"/>
  <c r="I37" i="4" l="1"/>
  <c r="A1" i="2" l="1"/>
  <c r="E17" i="5"/>
  <c r="I17" i="5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B6" i="2"/>
  <c r="B15" i="2" s="1"/>
  <c r="I4" i="11" l="1"/>
  <c r="A2" i="11"/>
  <c r="F4" i="5"/>
  <c r="I4" i="2"/>
  <c r="G4" i="3"/>
  <c r="I4" i="4"/>
  <c r="A2" i="2"/>
  <c r="A2" i="5"/>
  <c r="B56" i="4"/>
  <c r="A2" i="4"/>
  <c r="A2" i="3"/>
  <c r="C6" i="1"/>
</calcChain>
</file>

<file path=xl/sharedStrings.xml><?xml version="1.0" encoding="utf-8"?>
<sst xmlns="http://schemas.openxmlformats.org/spreadsheetml/2006/main" count="120" uniqueCount="89">
  <si>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</si>
  <si>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</si>
  <si>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</si>
  <si>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</si>
  <si>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</si>
  <si>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</si>
  <si>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</si>
  <si>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</si>
  <si>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</si>
  <si>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</si>
  <si>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</si>
  <si>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</si>
  <si>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</si>
  <si>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</si>
  <si>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</si>
  <si>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</si>
  <si>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</si>
  <si>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</si>
  <si>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</si>
  <si>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Primary Developer:  Liam Bastick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</si>
  <si>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</si>
  <si>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</si>
  <si>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</si>
  <si>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</si>
  <si>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</si>
  <si>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</si>
  <si>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</si>
  <si>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</si>
  <si>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</si>
  <si>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</si>
  <si>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</si>
  <si>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</si>
  <si>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</si>
  <si>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</si>
  <si>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</si>
  <si>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</si>
  <si>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</si>
  <si>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</si>
  <si>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</si>
  <si>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</si>
  <si>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</si>
  <si>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</si>
  <si>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</si>
  <si>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</si>
  <si>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</si>
  <si>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</si>
  <si>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</si>
  <si>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</si>
  <si>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</si>
  <si>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</si>
  <si>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</si>
  <si>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</si>
  <si>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</si>
  <si>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</si>
  <si>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</si>
  <si>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</si>
  <si>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</si>
  <si>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</si>
  <si>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</si>
  <si>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</si>
  <si>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</si>
  <si>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</si>
  <si>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</si>
  <si>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</si>
  <si>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</si>
  <si>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</si>
  <si>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</si>
  <si>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</si>
  <si>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</si>
  <si>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A$</t>
  </si>
  <si>
    <t>SumProduct Pty Limited</t>
  </si>
  <si>
    <t>Simple example to demonstrate the Triangular distribution.</t>
  </si>
  <si>
    <t>Data Points</t>
  </si>
  <si>
    <t>Minimum</t>
  </si>
  <si>
    <t>Most Likely</t>
  </si>
  <si>
    <t>Maximum</t>
  </si>
  <si>
    <t>Triangle data points OK</t>
  </si>
  <si>
    <t>Value</t>
  </si>
  <si>
    <t>Probability</t>
  </si>
  <si>
    <t>Data Tables</t>
  </si>
  <si>
    <t>Chart Data</t>
  </si>
  <si>
    <t>Line Equation Table</t>
  </si>
  <si>
    <t>Start</t>
  </si>
  <si>
    <t>End</t>
  </si>
  <si>
    <t>Gradient</t>
  </si>
  <si>
    <t>Intercept</t>
  </si>
  <si>
    <t>Workings</t>
  </si>
  <si>
    <t>Triangular Distribution</t>
  </si>
  <si>
    <t>Possibilities Covered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</si>
</sst>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1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ý&quot;;&quot;ý&quot;;&quot;þ&quot;"/>
    <numFmt numFmtId="165" formatCode="#,##0&quot;.&quot;"/>
    <numFmt numFmtId="166" formatCode="0.E+00"/>
    <numFmt numFmtId="167" formatCode=";;;"/>
    <numFmt numFmtId="168" formatCode="_(#,##0_);[Red]\(#,##0\);_(\-_);"/>
    <numFmt numFmtId="169" formatCode="_(&quot;$&quot;#,##0.0_);\(&quot;$&quot;#,##0.0\);_(&quot;-&quot;_)"/>
    <numFmt numFmtId="170" formatCode="_(#,##0.0_);\(#,##0.0\);_(&quot;-&quot;_)"/>
    <numFmt numFmtId="171" formatCode="&quot;Row &quot;###0"/>
    <numFmt numFmtId="172" formatCode="#,##0."/>
    <numFmt numFmtId="173" formatCode="_(#,##0_);\(#,##0\);_(\-_)"/>
    <numFmt numFmtId="174" formatCode="_(#,##0.00_);\(#,##0.00\);_(\-_._0_0_)"/>
    <numFmt numFmtId="175" formatCode="&quot;$&quot;* _(#,##0.00_);&quot;$&quot;* \(#,##0.00\);&quot;$&quot;* _(\-_._0_0_)"/>
    <numFmt numFmtId="176" formatCode="&quot;$&quot;* _(#,##0_);&quot;$&quot;* \(#,##0\);&quot;$&quot;* _(\-_)"/>
    <numFmt numFmtId="177" formatCode="[$-C09]dd\ mmm\ yy;@"/>
    <numFmt numFmtId="178" formatCode="mmm\ yy"/>
    <numFmt numFmtId="179" formatCode="[$-C09]d\ mmm\ yy;@"/>
    <numFmt numFmtId="180" formatCode="_(#,##0.00_);[Red]\(#,##0.00\);_(\-_)"/>
  </numFmts>
  <fonts count="34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  <font>
      <sz val="10"/>
      <color theme="0"/>
      <name val="Wingdings"/>
      <charset val="2"/>
    </font>
  </fonts>
  <fills count="1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8" fillId="0" borderId="3" applyNumberFormat="0" applyAlignment="0">
      <alignment horizontal="center"/>
    </xf>
    <xf numFmtId="0" fontId="25" fillId="4" borderId="4" applyNumberFormat="0" applyAlignment="0">
      <protection locked="0"/>
    </xf>
    <xf numFmtId="0" fontId="3" fillId="0" borderId="0" applyNumberFormat="0" applyFill="0" applyBorder="0"/>
    <xf numFmtId="179" fontId="23" fillId="0" borderId="0" applyFill="0" applyBorder="0" applyProtection="0">
      <alignment horizontal="center"/>
    </xf>
    <xf numFmtId="178" fontId="24" fillId="0" borderId="0" applyFill="0" applyBorder="0" applyProtection="0">
      <alignment horizontal="center"/>
    </xf>
    <xf numFmtId="167" fontId="1" fillId="5" borderId="4" applyAlignment="0"/>
    <xf numFmtId="164" fontId="33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5" applyNumberFormat="0" applyAlignment="0"/>
    <xf numFmtId="41" fontId="1" fillId="0" borderId="6" applyNumberFormat="0" applyFont="0" applyFill="0" applyAlignment="0"/>
    <xf numFmtId="168" fontId="1" fillId="0" borderId="7" applyNumberFormat="0" applyFont="0" applyFill="0" applyAlignment="0" applyProtection="0"/>
    <xf numFmtId="0" fontId="6" fillId="0" borderId="0"/>
    <xf numFmtId="0" fontId="32" fillId="0" borderId="8" applyNumberFormat="0" applyFill="0" applyBorder="0"/>
    <xf numFmtId="168" fontId="1" fillId="0" borderId="0" applyFont="0" applyFill="0" applyBorder="0" applyAlignment="0" applyProtection="0"/>
    <xf numFmtId="0" fontId="26" fillId="7" borderId="2" applyNumberFormat="0" applyAlignment="0" applyProtection="0"/>
    <xf numFmtId="0" fontId="7" fillId="0" borderId="0" applyNumberFormat="0" applyFill="0" applyBorder="0" applyAlignment="0" applyProtection="0"/>
    <xf numFmtId="169" fontId="8" fillId="0" borderId="0" applyFill="0" applyBorder="0">
      <alignment horizontal="right" vertical="center"/>
    </xf>
    <xf numFmtId="170" fontId="8" fillId="0" borderId="0" applyFill="0" applyBorder="0">
      <alignment horizontal="right" vertical="center"/>
    </xf>
    <xf numFmtId="171" fontId="29" fillId="7" borderId="4">
      <alignment horizontal="center"/>
    </xf>
    <xf numFmtId="41" fontId="5" fillId="8" borderId="5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/>
    <xf numFmtId="0" fontId="31" fillId="9" borderId="9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0" applyNumberFormat="0" applyFill="0" applyAlignment="0" applyProtection="0"/>
    <xf numFmtId="0" fontId="19" fillId="0" borderId="11" applyNumberFormat="0" applyFill="0" applyAlignment="0" applyProtection="0"/>
    <xf numFmtId="0" fontId="18" fillId="0" borderId="12" applyNumberFormat="0" applyFill="0" applyAlignment="0" applyProtection="0"/>
    <xf numFmtId="172" fontId="16" fillId="3" borderId="1"/>
  </cellStyleXfs>
  <cellXfs count="58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16" fillId="3" borderId="1" xfId="10"/>
    <xf numFmtId="0" fontId="17" fillId="0" borderId="0" xfId="11"/>
    <xf numFmtId="0" fontId="18" fillId="0" borderId="0" xfId="12"/>
    <xf numFmtId="0" fontId="28" fillId="0" borderId="3" xfId="13">
      <alignment horizontal="center"/>
    </xf>
    <xf numFmtId="166" fontId="28" fillId="0" borderId="3" xfId="13" applyNumberForma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14" fillId="0" borderId="0" xfId="7"/>
    <xf numFmtId="0" fontId="12" fillId="0" borderId="0" xfId="0" applyFont="1" applyAlignment="1">
      <alignment horizontal="left"/>
    </xf>
    <xf numFmtId="0" fontId="15" fillId="0" borderId="0" xfId="9"/>
    <xf numFmtId="0" fontId="0" fillId="0" borderId="0" xfId="0" applyAlignment="1">
      <alignment horizontal="left"/>
    </xf>
    <xf numFmtId="0" fontId="19" fillId="0" borderId="0" xfId="6"/>
    <xf numFmtId="0" fontId="32" fillId="0" borderId="0" xfId="25" applyBorder="1"/>
    <xf numFmtId="0" fontId="25" fillId="4" borderId="4" xfId="14">
      <protection locked="0"/>
    </xf>
    <xf numFmtId="0" fontId="12" fillId="0" borderId="0" xfId="0" applyFont="1"/>
    <xf numFmtId="0" fontId="28" fillId="0" borderId="3" xfId="13" applyAlignment="1"/>
    <xf numFmtId="167" fontId="1" fillId="5" borderId="4" xfId="18"/>
    <xf numFmtId="164" fontId="33" fillId="2" borderId="2" xfId="19">
      <alignment horizontal="center"/>
      <protection locked="0"/>
    </xf>
    <xf numFmtId="0" fontId="28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6" fillId="7" borderId="2" xfId="27"/>
    <xf numFmtId="0" fontId="7" fillId="0" borderId="0" xfId="28"/>
    <xf numFmtId="171" fontId="29" fillId="7" borderId="4" xfId="31">
      <alignment horizontal="center"/>
    </xf>
    <xf numFmtId="41" fontId="0" fillId="8" borderId="5" xfId="32" applyFont="1"/>
    <xf numFmtId="0" fontId="30" fillId="0" borderId="0" xfId="34"/>
    <xf numFmtId="0" fontId="31" fillId="9" borderId="9" xfId="35">
      <protection locked="0"/>
    </xf>
    <xf numFmtId="168" fontId="0" fillId="0" borderId="0" xfId="26" applyFont="1"/>
    <xf numFmtId="9" fontId="0" fillId="0" borderId="0" xfId="5" applyFont="1"/>
    <xf numFmtId="178" fontId="24" fillId="0" borderId="0" xfId="17">
      <alignment horizontal="center"/>
    </xf>
    <xf numFmtId="0" fontId="3" fillId="0" borderId="0" xfId="15"/>
    <xf numFmtId="165" fontId="16" fillId="3" borderId="1" xfId="10" applyNumberFormat="1"/>
    <xf numFmtId="172" fontId="16" fillId="3" borderId="1" xfId="41"/>
    <xf numFmtId="173" fontId="0" fillId="0" borderId="0" xfId="2" applyNumberFormat="1" applyFont="1"/>
    <xf numFmtId="174" fontId="0" fillId="0" borderId="0" xfId="1" applyNumberFormat="1" applyFont="1"/>
    <xf numFmtId="175" fontId="0" fillId="0" borderId="0" xfId="3" applyNumberFormat="1" applyFont="1"/>
    <xf numFmtId="176" fontId="0" fillId="0" borderId="0" xfId="4" applyNumberFormat="1" applyFont="1"/>
    <xf numFmtId="177" fontId="23" fillId="0" borderId="0" xfId="16" applyNumberFormat="1">
      <alignment horizontal="center"/>
    </xf>
    <xf numFmtId="168" fontId="25" fillId="4" borderId="4" xfId="26" applyFont="1" applyFill="1" applyBorder="1" applyAlignment="1" applyProtection="1">
      <alignment horizontal="center"/>
      <protection locked="0"/>
    </xf>
    <xf numFmtId="164" fontId="33" fillId="10" borderId="2" xfId="0" applyNumberFormat="1" applyFont="1" applyFill="1" applyBorder="1" applyAlignment="1" applyProtection="1">
      <alignment horizontal="center"/>
      <protection locked="0"/>
    </xf>
    <xf numFmtId="164" fontId="33" fillId="12" borderId="2" xfId="0" applyNumberFormat="1" applyFont="1" applyFill="1" applyBorder="1" applyAlignment="1" applyProtection="1">
      <alignment horizontal="center"/>
      <protection locked="0"/>
    </xf>
    <xf numFmtId="168" fontId="28" fillId="0" borderId="3" xfId="13" applyNumberFormat="1" applyAlignment="1">
      <alignment horizontal="center"/>
    </xf>
    <xf numFmtId="180" fontId="28" fillId="0" borderId="3" xfId="26" applyNumberFormat="1" applyFont="1" applyBorder="1" applyAlignment="1">
      <alignment horizontal="center"/>
    </xf>
    <xf numFmtId="180" fontId="28" fillId="0" borderId="3" xfId="13" applyNumberFormat="1" applyAlignment="1">
      <alignment horizontal="center"/>
    </xf>
    <xf numFmtId="9" fontId="25" fillId="4" borderId="4" xfId="5" applyFont="1" applyFill="1" applyBorder="1" applyAlignment="1" applyProtection="1">
      <alignment horizontal="center"/>
      <protection locked="0"/>
    </xf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/>
    <xf numFmtId="0" fontId="13" fillId="11" borderId="0" xfId="33">
      <alignment horizontal="center"/>
    </xf>
    <xf numFmtId="0" fontId="28" fillId="0" borderId="3" xfId="13" applyAlignment="1">
      <alignment horizontal="left"/>
    </xf>
    <xf numFmtId="0" fontId="25" fillId="4" borderId="4" xfId="14" applyAlignment="1">
      <alignment horizontal="left"/>
      <protection locked="0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3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12"/>
      <tableStyleElement type="firstRowStripe" dxfId="11"/>
      <tableStyleElement type="secondRowStripe" dxfId="10"/>
    </tableStyle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'Triangular Distribution'!$A$1</c:f>
          <c:strCache>
            <c:ptCount val="1"/>
            <c:pt idx="0">
              <c:v>Triangular Distribution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'Triangular Distribution'!$H$35</c:f>
              <c:strCache>
                <c:ptCount val="1"/>
                <c:pt idx="0">
                  <c:v>Probability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'Triangular Distribution'!$G$36:$G$38</c:f>
              <c:numCache>
                <c:formatCode>_(#,##0_);[Red]\(#,##0\);_(\-_);</c:formatCode>
                <c:ptCount val="3"/>
                <c:pt idx="0">
                  <c:v>2</c:v>
                </c:pt>
                <c:pt idx="1">
                  <c:v>6</c:v>
                </c:pt>
                <c:pt idx="2">
                  <c:v>10</c:v>
                </c:pt>
              </c:numCache>
            </c:numRef>
          </c:xVal>
          <c:yVal>
            <c:numRef>
              <c:f>'Triangular Distribution'!$H$36:$H$38</c:f>
              <c:numCache>
                <c:formatCode>_(#,##0.00_);[Red]\(#,##0.00\);_(\-_)</c:formatCode>
                <c:ptCount val="3"/>
                <c:pt idx="0">
                  <c:v>0</c:v>
                </c:pt>
                <c:pt idx="1">
                  <c:v>0.25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42B-49E4-8C29-2469B8D30055}"/>
            </c:ext>
          </c:extLst>
        </c:ser>
        <c:ser>
          <c:idx val="0"/>
          <c:order val="1"/>
          <c:tx>
            <c:v>Point</c:v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'Triangular Distribution'!$J$36:$J$38</c:f>
              <c:numCache>
                <c:formatCode>_(#,##0_);[Red]\(#,##0\);_(\-_);</c:formatCode>
                <c:ptCount val="3"/>
                <c:pt idx="0">
                  <c:v>0</c:v>
                </c:pt>
                <c:pt idx="1">
                  <c:v>5</c:v>
                </c:pt>
                <c:pt idx="2">
                  <c:v>5</c:v>
                </c:pt>
              </c:numCache>
            </c:numRef>
          </c:xVal>
          <c:yVal>
            <c:numRef>
              <c:f>'Triangular Distribution'!$K$36:$K$38</c:f>
              <c:numCache>
                <c:formatCode>_(#,##0.00_);[Red]\(#,##0.00\);_(\-_)</c:formatCode>
                <c:ptCount val="3"/>
                <c:pt idx="0">
                  <c:v>0.1875</c:v>
                </c:pt>
                <c:pt idx="1">
                  <c:v>0.1875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42B-49E4-8C29-2469B8D30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9765039"/>
        <c:axId val="199998304"/>
      </c:scatterChart>
      <c:valAx>
        <c:axId val="1739765039"/>
        <c:scaling>
          <c:orientation val="minMax"/>
        </c:scaling>
        <c:delete val="0"/>
        <c:axPos val="b"/>
        <c:numFmt formatCode="_(#,##0_);[Red]\(#,##0\);_(\-_);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98304"/>
        <c:crosses val="autoZero"/>
        <c:crossBetween val="midCat"/>
      </c:valAx>
      <c:valAx>
        <c:axId val="199998304"/>
        <c:scaling>
          <c:orientation val="minMax"/>
        </c:scaling>
        <c:delete val="0"/>
        <c:axPos val="l"/>
        <c:numFmt formatCode="_(#,##0.00_);[Red]\(#,##0.00\);_(\-_)" sourceLinked="1"/>
        <c:majorTickMark val="none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9765039"/>
        <c:crosses val="autoZero"/>
        <c:crossBetween val="midCat"/>
      </c:valAx>
      <c:spPr>
        <a:solidFill>
          <a:srgbClr val="FFFFCC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0</xdr:rowOff>
    </xdr:from>
    <xdr:to>
      <xdr:col>16</xdr:col>
      <xdr:colOff>304800</xdr:colOff>
      <xdr:row>25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0707997-6D31-4AF9-AA9E-AE7A36F3D9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1" spans="1:19" x14ac:dyDescent="0.2">
      <c r="A1" s="11"/>
    </row>
    <row r="3" spans="1:19" x14ac:dyDescent="0.2">
      <c r="A3" s="11" t="s">
        <v>1</v>
      </c>
    </row>
    <row r="5" spans="1:19" ht="20.25" x14ac:dyDescent="0.3">
      <c r="C5" s="14" t="str">
        <f>Client_Name</f>
        <v>SumProduct Pty Limited</v>
      </c>
      <c r="D5" s="7"/>
      <c r="E5" s="7"/>
      <c r="F5" s="7"/>
      <c r="G5" s="7"/>
      <c r="H5" s="7"/>
      <c r="I5" s="7"/>
      <c r="J5" s="7"/>
    </row>
    <row r="6" spans="1:19" ht="18" x14ac:dyDescent="0.25">
      <c r="C6" s="16" t="str">
        <f ca="1">Model_Name</f>
        <v>SP Triangular Distribution.xlsx</v>
      </c>
      <c r="D6" s="7"/>
      <c r="E6" s="7"/>
      <c r="F6" s="7"/>
      <c r="G6" s="7"/>
      <c r="H6" s="7"/>
      <c r="I6" s="7"/>
      <c r="J6" s="7"/>
    </row>
    <row r="7" spans="1:19" ht="12.75" x14ac:dyDescent="0.2">
      <c r="C7" s="7"/>
      <c r="D7" s="7"/>
      <c r="E7" s="7"/>
      <c r="F7" s="7"/>
      <c r="G7" s="7"/>
      <c r="H7" s="7"/>
      <c r="I7" s="7"/>
      <c r="J7" s="7"/>
    </row>
    <row r="8" spans="1:19" ht="12.75" x14ac:dyDescent="0.2">
      <c r="C8" s="7"/>
      <c r="D8" s="7"/>
      <c r="E8" s="7"/>
      <c r="F8" s="7"/>
      <c r="G8" s="7"/>
      <c r="H8" s="7"/>
      <c r="I8" s="7"/>
      <c r="J8" s="7"/>
    </row>
    <row r="9" spans="1:19" ht="12.75" x14ac:dyDescent="0.2">
      <c r="C9" s="7"/>
      <c r="D9" s="7"/>
      <c r="E9" s="7"/>
      <c r="F9" s="7"/>
      <c r="G9" s="7"/>
      <c r="H9" s="7"/>
      <c r="I9" s="7"/>
      <c r="J9" s="7"/>
    </row>
    <row r="10" spans="1:19" ht="12.75" x14ac:dyDescent="0.2">
      <c r="C10" s="7"/>
      <c r="D10" s="7"/>
      <c r="E10" s="7"/>
      <c r="F10" s="7"/>
      <c r="G10" s="7"/>
      <c r="H10" s="7"/>
      <c r="I10" s="7"/>
      <c r="J10" s="7"/>
    </row>
    <row r="11" spans="1:19" ht="15" x14ac:dyDescent="0.25">
      <c r="C11" s="7"/>
      <c r="D11" s="7"/>
      <c r="E11" s="7"/>
      <c r="F11" s="7"/>
      <c r="G11" s="7"/>
      <c r="H11" s="7"/>
      <c r="I11" s="7"/>
      <c r="J11" s="7"/>
      <c r="S11" s="37"/>
    </row>
    <row r="12" spans="1:19" ht="12.75" x14ac:dyDescent="0.2">
      <c r="C12" s="7"/>
      <c r="D12" s="7"/>
      <c r="E12" s="7"/>
      <c r="F12" s="7"/>
      <c r="G12" s="7"/>
      <c r="H12" s="7"/>
      <c r="I12" s="7"/>
      <c r="J12" s="7"/>
    </row>
    <row r="13" spans="1:19" ht="12.75" x14ac:dyDescent="0.2">
      <c r="C13" s="7"/>
      <c r="D13" s="7"/>
      <c r="E13" s="7"/>
      <c r="F13" s="7"/>
      <c r="G13" s="7"/>
      <c r="H13" s="7"/>
      <c r="I13" s="7"/>
      <c r="J13" s="7"/>
    </row>
    <row r="14" spans="1:19" ht="12.75" x14ac:dyDescent="0.2">
      <c r="C14" s="8" t="s">
        <v>19</v>
      </c>
      <c r="D14" s="9"/>
      <c r="E14" s="7"/>
      <c r="F14" s="7"/>
      <c r="G14" s="7"/>
      <c r="H14" s="7"/>
      <c r="I14" s="7"/>
      <c r="J14" s="7"/>
    </row>
    <row r="15" spans="1:19" ht="12.75" x14ac:dyDescent="0.2">
      <c r="C15" s="9"/>
      <c r="D15" s="9"/>
      <c r="E15" s="7"/>
      <c r="F15" s="7"/>
      <c r="G15" s="7"/>
      <c r="H15" s="7"/>
      <c r="I15" s="7"/>
      <c r="J15" s="7"/>
    </row>
    <row r="16" spans="1:19" ht="12.75" x14ac:dyDescent="0.2">
      <c r="C16" s="8" t="s">
        <v>20</v>
      </c>
      <c r="D16" s="9"/>
      <c r="E16" s="7"/>
      <c r="F16" s="7"/>
      <c r="G16" s="7"/>
      <c r="H16" s="7"/>
      <c r="I16" s="7"/>
      <c r="J16" s="7"/>
    </row>
    <row r="17" spans="3:10" ht="12.75" x14ac:dyDescent="0.2">
      <c r="C17" s="52" t="s">
        <v>71</v>
      </c>
      <c r="D17" s="52"/>
      <c r="E17" s="52"/>
      <c r="F17" s="52"/>
      <c r="G17" s="52"/>
      <c r="H17" s="52"/>
      <c r="I17" s="52"/>
      <c r="J17" s="52"/>
    </row>
    <row r="18" spans="3:10" ht="12.75" x14ac:dyDescent="0.2">
      <c r="C18" s="52"/>
      <c r="D18" s="52"/>
      <c r="E18" s="52"/>
      <c r="F18" s="52"/>
      <c r="G18" s="52"/>
      <c r="H18" s="52"/>
      <c r="I18" s="52"/>
      <c r="J18" s="52"/>
    </row>
    <row r="19" spans="3:10" ht="12.75" x14ac:dyDescent="0.2">
      <c r="C19" s="10"/>
      <c r="D19" s="9"/>
      <c r="E19" s="7"/>
      <c r="F19" s="7"/>
      <c r="G19" s="7"/>
      <c r="H19" s="7"/>
      <c r="I19" s="7"/>
      <c r="J19" s="7"/>
    </row>
    <row r="20" spans="3:10" ht="12.75" x14ac:dyDescent="0.2">
      <c r="C20" s="10"/>
      <c r="D20" s="9"/>
      <c r="E20" s="7"/>
      <c r="F20" s="7"/>
      <c r="G20" s="7"/>
      <c r="H20" s="7"/>
      <c r="I20" s="7"/>
      <c r="J20" s="7"/>
    </row>
    <row r="21" spans="3:10" ht="12.75" x14ac:dyDescent="0.2">
      <c r="C21" s="10" t="s">
        <v>21</v>
      </c>
      <c r="D21" s="9"/>
      <c r="E21" s="7"/>
      <c r="F21" s="7"/>
      <c r="G21" s="53" t="s">
        <v>22</v>
      </c>
      <c r="H21" s="53"/>
      <c r="I21" s="53"/>
      <c r="J21" s="7"/>
    </row>
    <row r="22" spans="3:10" ht="12.75" x14ac:dyDescent="0.2">
      <c r="C22" s="10" t="s">
        <v>23</v>
      </c>
      <c r="D22" s="9"/>
      <c r="E22" s="7"/>
      <c r="F22" s="7"/>
      <c r="G22" s="53" t="s">
        <v>24</v>
      </c>
      <c r="H22" s="53"/>
      <c r="I22" s="53"/>
      <c r="J22" s="7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6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12" ht="20.25" x14ac:dyDescent="0.3">
      <c r="A1" s="14" t="s">
        <v>1</v>
      </c>
      <c r="F1" s="12"/>
      <c r="G1" s="12"/>
    </row>
    <row r="2" spans="1:12" ht="18" x14ac:dyDescent="0.25">
      <c r="A2" s="16" t="str">
        <f ca="1">Model_Name</f>
        <v>SP Triangular Distribution.xlsx</v>
      </c>
    </row>
    <row r="3" spans="1:12" x14ac:dyDescent="0.2">
      <c r="A3" s="11" t="s">
        <v>1</v>
      </c>
      <c r="B3" s="11"/>
      <c r="C3" s="11"/>
      <c r="D3" s="11"/>
      <c r="E3" s="11"/>
    </row>
    <row r="4" spans="1:12" ht="12.75" x14ac:dyDescent="0.2">
      <c r="E4" t="s">
        <v>2</v>
      </c>
      <c r="G4" s="24">
        <f>Overall_Error_Check</f>
        <v>0</v>
      </c>
    </row>
    <row r="7" spans="1:12" ht="16.5" thickBot="1" x14ac:dyDescent="0.3">
      <c r="B7" s="39">
        <v>1</v>
      </c>
      <c r="C7" s="39" t="s">
        <v>25</v>
      </c>
      <c r="D7" s="39"/>
      <c r="E7" s="39"/>
      <c r="F7" s="39"/>
      <c r="G7" s="39"/>
      <c r="H7" s="39"/>
      <c r="I7" s="39"/>
      <c r="J7" s="39"/>
      <c r="K7" s="39"/>
      <c r="L7" s="39"/>
    </row>
    <row r="8" spans="1:12" ht="12.75" thickTop="1" x14ac:dyDescent="0.2"/>
    <row r="9" spans="1:12" x14ac:dyDescent="0.2">
      <c r="F9" s="11" t="s">
        <v>26</v>
      </c>
    </row>
    <row r="10" spans="1:12" x14ac:dyDescent="0.2">
      <c r="F10" s="11" t="s">
        <v>27</v>
      </c>
    </row>
    <row r="11" spans="1:12" x14ac:dyDescent="0.2">
      <c r="F11" s="11" t="s">
        <v>0</v>
      </c>
    </row>
    <row r="12" spans="1:12" x14ac:dyDescent="0.2">
      <c r="F12" s="11" t="s">
        <v>87</v>
      </c>
    </row>
    <row r="13" spans="1:12" x14ac:dyDescent="0.2">
      <c r="F13" s="11" t="s">
        <v>66</v>
      </c>
    </row>
    <row r="14" spans="1:12" x14ac:dyDescent="0.2">
      <c r="F14" s="11"/>
    </row>
    <row r="15" spans="1:12" x14ac:dyDescent="0.2">
      <c r="F15" s="11"/>
    </row>
    <row r="16" spans="1:12" x14ac:dyDescent="0.2">
      <c r="F16" s="11"/>
    </row>
  </sheetData>
  <conditionalFormatting sqref="G4">
    <cfRule type="cellIs" dxfId="9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466FEDB6-CE85-4569-91D8-C8AD122BA818}"/>
    <hyperlink ref="F10" location="HL_3" display="Style Guide" xr:uid="{F20C43F3-8D57-4BC2-B8CA-ED5830BAE85D}"/>
    <hyperlink ref="F11" location="HL_4" display="Model Parameters" xr:uid="{65772514-1E03-468D-AC29-9A94BFB6A891}"/>
    <hyperlink ref="F12" location="HL_5" display="Triangular Distribution" xr:uid="{42F97E9D-8F68-4018-96F4-DD11B3330CB0}"/>
    <hyperlink ref="F13" location="HL_6" display="Error Checks" xr:uid="{5ECCC929-B533-46CF-A2BE-E8C793B58EB7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Style Guide</v>
      </c>
      <c r="K1" s="11"/>
    </row>
    <row r="2" spans="1:13" ht="18" x14ac:dyDescent="0.25">
      <c r="A2" s="16" t="str">
        <f ca="1">Model_Name</f>
        <v>SP Triangular Distribution.xlsx</v>
      </c>
    </row>
    <row r="3" spans="1:13" x14ac:dyDescent="0.2">
      <c r="A3" s="53" t="s">
        <v>1</v>
      </c>
      <c r="B3" s="53"/>
      <c r="C3" s="53"/>
      <c r="D3" s="53"/>
      <c r="E3" s="53"/>
    </row>
    <row r="4" spans="1:13" ht="14.25" x14ac:dyDescent="0.2">
      <c r="E4" t="s">
        <v>2</v>
      </c>
      <c r="I4" s="1">
        <f>Overall_Error_Check</f>
        <v>0</v>
      </c>
    </row>
    <row r="5" spans="1:13" x14ac:dyDescent="0.2">
      <c r="A5" s="11"/>
    </row>
    <row r="6" spans="1:13" ht="16.5" thickBot="1" x14ac:dyDescent="0.3">
      <c r="B6" s="39">
        <f>MAX($B$5:$B5)+1</f>
        <v>1</v>
      </c>
      <c r="C6" s="2" t="s">
        <v>28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.75" outlineLevel="1" thickTop="1" x14ac:dyDescent="0.2"/>
    <row r="8" spans="1:13" outlineLevel="1" x14ac:dyDescent="0.2">
      <c r="C8" s="55" t="s">
        <v>29</v>
      </c>
      <c r="D8" s="55"/>
      <c r="E8" s="55"/>
      <c r="F8" s="55"/>
      <c r="G8" s="55"/>
      <c r="H8" s="13"/>
      <c r="I8" s="13" t="s">
        <v>30</v>
      </c>
      <c r="J8" s="13"/>
      <c r="K8" s="13" t="s">
        <v>31</v>
      </c>
    </row>
    <row r="9" spans="1:13" outlineLevel="1" x14ac:dyDescent="0.2">
      <c r="C9" s="54"/>
      <c r="D9" s="54"/>
      <c r="E9" s="54"/>
      <c r="F9" s="54"/>
      <c r="G9" s="54"/>
      <c r="K9" s="17"/>
    </row>
    <row r="10" spans="1:13" ht="20.25" outlineLevel="1" x14ac:dyDescent="0.3">
      <c r="C10" s="54" t="s">
        <v>32</v>
      </c>
      <c r="D10" s="54"/>
      <c r="E10" s="54"/>
      <c r="F10" s="54"/>
      <c r="G10" s="54"/>
      <c r="I10" s="14" t="str">
        <f>C10</f>
        <v>Sheet Title</v>
      </c>
      <c r="K10" s="15" t="s">
        <v>32</v>
      </c>
    </row>
    <row r="11" spans="1:13" ht="18" outlineLevel="1" x14ac:dyDescent="0.25">
      <c r="C11" s="54" t="s">
        <v>5</v>
      </c>
      <c r="D11" s="54"/>
      <c r="E11" s="54"/>
      <c r="F11" s="54"/>
      <c r="G11" s="54"/>
      <c r="I11" s="16" t="str">
        <f>C11</f>
        <v>Model Name</v>
      </c>
      <c r="K11" s="15" t="s">
        <v>5</v>
      </c>
    </row>
    <row r="12" spans="1:13" outlineLevel="1" x14ac:dyDescent="0.2">
      <c r="C12" s="54"/>
      <c r="D12" s="54"/>
      <c r="E12" s="54"/>
      <c r="F12" s="54"/>
      <c r="G12" s="54"/>
      <c r="K12" s="17"/>
    </row>
    <row r="13" spans="1:13" ht="16.5" outlineLevel="1" thickBot="1" x14ac:dyDescent="0.3">
      <c r="C13" s="54" t="s">
        <v>33</v>
      </c>
      <c r="D13" s="54"/>
      <c r="E13" s="54"/>
      <c r="F13" s="54"/>
      <c r="G13" s="54"/>
      <c r="I13" s="38" t="str">
        <f>C13</f>
        <v>Header 1</v>
      </c>
      <c r="K13" s="15" t="s">
        <v>33</v>
      </c>
    </row>
    <row r="14" spans="1:13" ht="17.25" outlineLevel="1" thickTop="1" x14ac:dyDescent="0.25">
      <c r="C14" s="54" t="s">
        <v>34</v>
      </c>
      <c r="D14" s="54"/>
      <c r="E14" s="54"/>
      <c r="F14" s="54"/>
      <c r="G14" s="54"/>
      <c r="I14" s="3" t="str">
        <f>C14</f>
        <v>Header 2</v>
      </c>
      <c r="K14" s="15" t="s">
        <v>34</v>
      </c>
    </row>
    <row r="15" spans="1:13" ht="15" outlineLevel="1" x14ac:dyDescent="0.25">
      <c r="C15" s="54" t="s">
        <v>35</v>
      </c>
      <c r="D15" s="54"/>
      <c r="E15" s="54"/>
      <c r="F15" s="54"/>
      <c r="G15" s="54"/>
      <c r="I15" s="4" t="str">
        <f>C15</f>
        <v>Header 3</v>
      </c>
      <c r="K15" s="15" t="s">
        <v>35</v>
      </c>
    </row>
    <row r="16" spans="1:13" ht="15" outlineLevel="1" x14ac:dyDescent="0.25">
      <c r="C16" s="54" t="s">
        <v>36</v>
      </c>
      <c r="D16" s="54"/>
      <c r="E16" s="54"/>
      <c r="F16" s="54"/>
      <c r="G16" s="54"/>
      <c r="I16" s="18" t="str">
        <f>C16</f>
        <v>Header 4</v>
      </c>
      <c r="K16" s="15" t="s">
        <v>36</v>
      </c>
    </row>
    <row r="17" spans="2:14" outlineLevel="1" x14ac:dyDescent="0.2">
      <c r="C17" s="54"/>
      <c r="D17" s="54"/>
      <c r="E17" s="54"/>
      <c r="F17" s="54"/>
      <c r="G17" s="54"/>
      <c r="K17" s="17"/>
    </row>
    <row r="18" spans="2:14" ht="15" outlineLevel="1" x14ac:dyDescent="0.25">
      <c r="C18" s="54" t="s">
        <v>37</v>
      </c>
      <c r="D18" s="54"/>
      <c r="E18" s="54"/>
      <c r="F18" s="54"/>
      <c r="G18" s="54"/>
      <c r="I18" s="19" t="str">
        <f>C18</f>
        <v>Notes</v>
      </c>
      <c r="K18" s="15" t="s">
        <v>37</v>
      </c>
    </row>
    <row r="19" spans="2:14" outlineLevel="1" x14ac:dyDescent="0.2">
      <c r="C19" s="54"/>
      <c r="D19" s="54"/>
      <c r="E19" s="54"/>
      <c r="F19" s="54"/>
      <c r="G19" s="54"/>
      <c r="K19" s="17"/>
      <c r="N19" s="19"/>
    </row>
    <row r="20" spans="2:14" ht="15" outlineLevel="1" x14ac:dyDescent="0.25">
      <c r="C20" s="54" t="s">
        <v>38</v>
      </c>
      <c r="D20" s="54"/>
      <c r="E20" s="54"/>
      <c r="F20" s="54"/>
      <c r="G20" s="54"/>
      <c r="I20" s="13" t="str">
        <f>C20</f>
        <v>Table Heading</v>
      </c>
      <c r="K20" s="15" t="s">
        <v>38</v>
      </c>
    </row>
    <row r="21" spans="2:14" outlineLevel="1" x14ac:dyDescent="0.2"/>
    <row r="22" spans="2:14" outlineLevel="1" x14ac:dyDescent="0.2"/>
    <row r="23" spans="2:14" ht="16.5" thickBot="1" x14ac:dyDescent="0.3">
      <c r="B23" s="39">
        <f>MAX($B$5:$B22)+1</f>
        <v>2</v>
      </c>
      <c r="C23" s="2" t="s">
        <v>39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4" ht="12.75" outlineLevel="1" thickTop="1" x14ac:dyDescent="0.2"/>
    <row r="25" spans="2:14" outlineLevel="1" x14ac:dyDescent="0.2">
      <c r="C25" s="55" t="s">
        <v>29</v>
      </c>
      <c r="D25" s="55"/>
      <c r="E25" s="55"/>
      <c r="F25" s="55"/>
      <c r="G25" s="55"/>
      <c r="H25" s="13"/>
      <c r="I25" s="13" t="s">
        <v>30</v>
      </c>
      <c r="J25" s="13"/>
      <c r="K25" s="13" t="s">
        <v>31</v>
      </c>
    </row>
    <row r="26" spans="2:14" ht="15" outlineLevel="1" x14ac:dyDescent="0.25">
      <c r="C26" s="54"/>
      <c r="D26" s="54"/>
      <c r="E26" s="54"/>
      <c r="F26" s="54"/>
      <c r="G26" s="54"/>
      <c r="K26" s="15"/>
    </row>
    <row r="27" spans="2:14" ht="15" outlineLevel="1" x14ac:dyDescent="0.25">
      <c r="C27" s="54" t="s">
        <v>40</v>
      </c>
      <c r="D27" s="54"/>
      <c r="E27" s="54"/>
      <c r="F27" s="54"/>
      <c r="G27" s="54"/>
      <c r="I27" s="20" t="s">
        <v>40</v>
      </c>
      <c r="K27" s="21" t="str">
        <f>C27</f>
        <v>Assumption</v>
      </c>
    </row>
    <row r="28" spans="2:14" ht="15" outlineLevel="1" x14ac:dyDescent="0.25">
      <c r="C28" s="54"/>
      <c r="D28" s="54"/>
      <c r="E28" s="54"/>
      <c r="F28" s="54"/>
      <c r="G28" s="54"/>
      <c r="K28" s="21"/>
    </row>
    <row r="29" spans="2:14" ht="15" outlineLevel="1" x14ac:dyDescent="0.25">
      <c r="C29" s="54" t="s">
        <v>41</v>
      </c>
      <c r="D29" s="54"/>
      <c r="E29" s="54"/>
      <c r="F29" s="54"/>
      <c r="G29" s="54"/>
      <c r="I29" s="22" t="str">
        <f>C29</f>
        <v>Constraint</v>
      </c>
      <c r="K29" s="21" t="str">
        <f>C29</f>
        <v>Constraint</v>
      </c>
    </row>
    <row r="30" spans="2:14" ht="15" outlineLevel="1" x14ac:dyDescent="0.25">
      <c r="C30" s="54"/>
      <c r="D30" s="54"/>
      <c r="E30" s="54"/>
      <c r="F30" s="54"/>
      <c r="G30" s="54"/>
      <c r="K30" s="21"/>
    </row>
    <row r="31" spans="2:14" ht="15" outlineLevel="1" x14ac:dyDescent="0.25">
      <c r="C31" s="54" t="s">
        <v>42</v>
      </c>
      <c r="D31" s="54"/>
      <c r="E31" s="54"/>
      <c r="F31" s="54"/>
      <c r="G31" s="54"/>
      <c r="I31" s="23"/>
      <c r="K31" s="21" t="str">
        <f>C31</f>
        <v>Empty</v>
      </c>
    </row>
    <row r="32" spans="2:14" ht="15" outlineLevel="1" x14ac:dyDescent="0.25">
      <c r="C32" s="54"/>
      <c r="D32" s="54"/>
      <c r="E32" s="54"/>
      <c r="F32" s="54"/>
      <c r="G32" s="54"/>
      <c r="K32" s="21"/>
    </row>
    <row r="33" spans="3:11" ht="15" outlineLevel="1" x14ac:dyDescent="0.25">
      <c r="C33" t="s">
        <v>43</v>
      </c>
      <c r="I33" s="24">
        <v>0</v>
      </c>
      <c r="K33" s="21" t="str">
        <f>C33</f>
        <v>Error Check</v>
      </c>
    </row>
    <row r="34" spans="3:11" ht="15" outlineLevel="1" x14ac:dyDescent="0.25">
      <c r="K34" s="21"/>
    </row>
    <row r="35" spans="3:11" ht="15" outlineLevel="1" x14ac:dyDescent="0.25">
      <c r="C35" s="54" t="s">
        <v>44</v>
      </c>
      <c r="D35" s="54"/>
      <c r="E35" s="54"/>
      <c r="F35" s="54"/>
      <c r="G35" s="54"/>
      <c r="I35" s="11" t="s">
        <v>44</v>
      </c>
      <c r="K35" s="21" t="str">
        <f>C35</f>
        <v>Hyperlink</v>
      </c>
    </row>
    <row r="36" spans="3:11" ht="15" outlineLevel="1" x14ac:dyDescent="0.25">
      <c r="C36" s="54"/>
      <c r="D36" s="54"/>
      <c r="E36" s="54"/>
      <c r="F36" s="54"/>
      <c r="G36" s="54"/>
      <c r="K36" s="21"/>
    </row>
    <row r="37" spans="3:11" ht="15" outlineLevel="1" x14ac:dyDescent="0.25">
      <c r="C37" s="54" t="s">
        <v>45</v>
      </c>
      <c r="D37" s="54"/>
      <c r="E37" s="54"/>
      <c r="F37" s="54"/>
      <c r="G37" s="54"/>
      <c r="I37" s="25" t="str">
        <f>'Error Checks'!E12</f>
        <v>Triangle data points OK</v>
      </c>
      <c r="K37" s="21" t="str">
        <f>C37</f>
        <v>Internal Reference</v>
      </c>
    </row>
    <row r="38" spans="3:11" ht="15" outlineLevel="1" x14ac:dyDescent="0.25">
      <c r="C38" s="54"/>
      <c r="D38" s="54"/>
      <c r="E38" s="54"/>
      <c r="F38" s="54"/>
      <c r="G38" s="54"/>
      <c r="K38" s="21"/>
    </row>
    <row r="39" spans="3:11" ht="15" outlineLevel="1" x14ac:dyDescent="0.25">
      <c r="C39" s="54" t="s">
        <v>46</v>
      </c>
      <c r="D39" s="54"/>
      <c r="E39" s="54"/>
      <c r="F39" s="54"/>
      <c r="G39" s="54"/>
      <c r="I39" s="26">
        <v>77</v>
      </c>
      <c r="K39" s="21" t="s">
        <v>47</v>
      </c>
    </row>
    <row r="40" spans="3:11" ht="15" outlineLevel="1" x14ac:dyDescent="0.25">
      <c r="C40" s="54"/>
      <c r="D40" s="54"/>
      <c r="E40" s="54"/>
      <c r="F40" s="54"/>
      <c r="G40" s="54"/>
      <c r="K40" s="21"/>
    </row>
    <row r="41" spans="3:11" ht="15" outlineLevel="1" x14ac:dyDescent="0.25">
      <c r="C41" s="54" t="s">
        <v>48</v>
      </c>
      <c r="D41" s="54"/>
      <c r="E41" s="54"/>
      <c r="F41" s="54"/>
      <c r="G41" s="54"/>
      <c r="I41" s="27">
        <f>I39</f>
        <v>77</v>
      </c>
      <c r="K41" s="21" t="str">
        <f>C41</f>
        <v>Line Total</v>
      </c>
    </row>
    <row r="42" spans="3:11" ht="15" outlineLevel="1" x14ac:dyDescent="0.25">
      <c r="C42" s="54"/>
      <c r="D42" s="54"/>
      <c r="E42" s="54"/>
      <c r="F42" s="54"/>
      <c r="G42" s="54"/>
      <c r="K42" s="21"/>
    </row>
    <row r="43" spans="3:11" ht="15" outlineLevel="1" x14ac:dyDescent="0.25">
      <c r="C43" s="54" t="s">
        <v>49</v>
      </c>
      <c r="D43" s="54"/>
      <c r="E43" s="54"/>
      <c r="F43" s="54"/>
      <c r="G43" s="54"/>
      <c r="I43" s="28">
        <v>365</v>
      </c>
      <c r="K43" s="21" t="str">
        <f>C43</f>
        <v>Parameter</v>
      </c>
    </row>
    <row r="44" spans="3:11" ht="15" outlineLevel="1" x14ac:dyDescent="0.25">
      <c r="C44" s="54"/>
      <c r="D44" s="54"/>
      <c r="E44" s="54"/>
      <c r="F44" s="54"/>
      <c r="G44" s="54"/>
      <c r="K44" s="21"/>
    </row>
    <row r="45" spans="3:11" ht="15" outlineLevel="1" x14ac:dyDescent="0.25">
      <c r="C45" s="54" t="s">
        <v>50</v>
      </c>
      <c r="D45" s="54"/>
      <c r="E45" s="54"/>
      <c r="F45" s="54"/>
      <c r="G45" s="54"/>
      <c r="I45" s="29" t="s">
        <v>51</v>
      </c>
      <c r="K45" s="21" t="str">
        <f>C45</f>
        <v>Range Name Description</v>
      </c>
    </row>
    <row r="46" spans="3:11" ht="15" outlineLevel="1" x14ac:dyDescent="0.25">
      <c r="C46" s="54"/>
      <c r="D46" s="54"/>
      <c r="E46" s="54"/>
      <c r="F46" s="54"/>
      <c r="G46" s="54"/>
      <c r="K46" s="21"/>
    </row>
    <row r="47" spans="3:11" ht="15" outlineLevel="1" x14ac:dyDescent="0.25">
      <c r="C47" s="54" t="s">
        <v>52</v>
      </c>
      <c r="D47" s="54"/>
      <c r="E47" s="54"/>
      <c r="F47" s="54"/>
      <c r="G47" s="54"/>
      <c r="I47" s="30">
        <f>ROW(C47)</f>
        <v>47</v>
      </c>
      <c r="K47" s="21" t="s">
        <v>53</v>
      </c>
    </row>
    <row r="48" spans="3:11" ht="15" outlineLevel="1" x14ac:dyDescent="0.25">
      <c r="C48" s="54"/>
      <c r="D48" s="54"/>
      <c r="E48" s="54"/>
      <c r="F48" s="54"/>
      <c r="G48" s="54"/>
      <c r="K48" s="21"/>
    </row>
    <row r="49" spans="2:13" ht="15" outlineLevel="1" x14ac:dyDescent="0.25">
      <c r="C49" s="54" t="s">
        <v>54</v>
      </c>
      <c r="D49" s="54"/>
      <c r="E49" s="54"/>
      <c r="F49" s="54"/>
      <c r="G49" s="54"/>
      <c r="I49" s="31">
        <f>I41</f>
        <v>77</v>
      </c>
      <c r="K49" s="21" t="str">
        <f>C49</f>
        <v>Row Summary</v>
      </c>
    </row>
    <row r="50" spans="2:13" ht="15" outlineLevel="1" x14ac:dyDescent="0.25">
      <c r="C50" s="54"/>
      <c r="D50" s="54"/>
      <c r="E50" s="54"/>
      <c r="F50" s="54"/>
      <c r="G50" s="54"/>
      <c r="K50" s="21"/>
    </row>
    <row r="51" spans="2:13" ht="15" outlineLevel="1" x14ac:dyDescent="0.25">
      <c r="C51" s="54" t="s">
        <v>55</v>
      </c>
      <c r="D51" s="54"/>
      <c r="E51" s="54"/>
      <c r="F51" s="54"/>
      <c r="G51" s="54"/>
      <c r="I51" s="32" t="s">
        <v>69</v>
      </c>
      <c r="K51" s="21" t="str">
        <f>C51</f>
        <v>Units</v>
      </c>
    </row>
    <row r="52" spans="2:13" ht="15" outlineLevel="1" x14ac:dyDescent="0.25">
      <c r="C52" s="54"/>
      <c r="D52" s="54"/>
      <c r="E52" s="54"/>
      <c r="F52" s="54"/>
      <c r="G52" s="54"/>
      <c r="K52" s="21"/>
    </row>
    <row r="53" spans="2:13" ht="15" outlineLevel="1" x14ac:dyDescent="0.25">
      <c r="C53" s="54" t="s">
        <v>56</v>
      </c>
      <c r="D53" s="54"/>
      <c r="E53" s="54"/>
      <c r="F53" s="54"/>
      <c r="G53" s="54"/>
      <c r="I53" s="33"/>
      <c r="K53" s="21" t="str">
        <f>C53</f>
        <v>WIP</v>
      </c>
    </row>
    <row r="54" spans="2:13" ht="15" outlineLevel="1" x14ac:dyDescent="0.25">
      <c r="C54" s="54"/>
      <c r="D54" s="54"/>
      <c r="E54" s="54"/>
      <c r="F54" s="54"/>
      <c r="G54" s="54"/>
      <c r="K54" s="21"/>
    </row>
    <row r="55" spans="2:13" outlineLevel="1" x14ac:dyDescent="0.2">
      <c r="C55" s="54"/>
      <c r="D55" s="54"/>
      <c r="E55" s="54"/>
      <c r="F55" s="54"/>
      <c r="G55" s="54"/>
    </row>
    <row r="56" spans="2:13" ht="16.5" thickBot="1" x14ac:dyDescent="0.3">
      <c r="B56" s="39">
        <f>MAX($B$5:$B55)+1</f>
        <v>3</v>
      </c>
      <c r="C56" s="2" t="s">
        <v>57</v>
      </c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ht="12.75" outlineLevel="1" thickTop="1" x14ac:dyDescent="0.2"/>
    <row r="58" spans="2:13" outlineLevel="1" x14ac:dyDescent="0.2">
      <c r="C58" s="55" t="s">
        <v>29</v>
      </c>
      <c r="D58" s="55"/>
      <c r="E58" s="55"/>
      <c r="F58" s="55"/>
      <c r="G58" s="55"/>
      <c r="H58" s="13"/>
      <c r="I58" s="13" t="s">
        <v>30</v>
      </c>
      <c r="J58" s="13"/>
      <c r="K58" s="13" t="s">
        <v>31</v>
      </c>
    </row>
    <row r="59" spans="2:13" outlineLevel="1" x14ac:dyDescent="0.2"/>
    <row r="60" spans="2:13" ht="15" outlineLevel="1" x14ac:dyDescent="0.25">
      <c r="C60" s="54" t="s">
        <v>58</v>
      </c>
      <c r="D60" s="54"/>
      <c r="E60" s="54"/>
      <c r="F60" s="54"/>
      <c r="G60" s="54"/>
      <c r="I60" s="41">
        <v>123456.789</v>
      </c>
      <c r="K60" s="21" t="str">
        <f t="shared" ref="K60:K66" si="0">C60</f>
        <v>Comma</v>
      </c>
    </row>
    <row r="61" spans="2:13" ht="15" outlineLevel="1" x14ac:dyDescent="0.25">
      <c r="C61" s="54"/>
      <c r="D61" s="54"/>
      <c r="E61" s="54"/>
      <c r="F61" s="54"/>
      <c r="G61" s="54"/>
      <c r="K61" s="21"/>
    </row>
    <row r="62" spans="2:13" ht="15" outlineLevel="1" x14ac:dyDescent="0.25">
      <c r="C62" s="54" t="s">
        <v>59</v>
      </c>
      <c r="D62" s="54"/>
      <c r="E62" s="54"/>
      <c r="F62" s="54"/>
      <c r="G62" s="54"/>
      <c r="I62" s="40">
        <v>-123456.789</v>
      </c>
      <c r="K62" s="21" t="str">
        <f t="shared" si="0"/>
        <v>Comma [0]</v>
      </c>
    </row>
    <row r="63" spans="2:13" ht="15" outlineLevel="1" x14ac:dyDescent="0.25">
      <c r="C63" s="54"/>
      <c r="D63" s="54"/>
      <c r="E63" s="54"/>
      <c r="F63" s="54"/>
      <c r="G63" s="54"/>
      <c r="K63" s="21"/>
    </row>
    <row r="64" spans="2:13" ht="15" outlineLevel="1" x14ac:dyDescent="0.25">
      <c r="C64" s="54" t="s">
        <v>60</v>
      </c>
      <c r="D64" s="54"/>
      <c r="E64" s="54"/>
      <c r="F64" s="54"/>
      <c r="G64" s="54"/>
      <c r="I64" s="42">
        <v>123456.789</v>
      </c>
      <c r="K64" s="21" t="str">
        <f t="shared" si="0"/>
        <v>Currency</v>
      </c>
    </row>
    <row r="65" spans="3:11" ht="15" outlineLevel="1" x14ac:dyDescent="0.25">
      <c r="C65" s="54"/>
      <c r="D65" s="54"/>
      <c r="E65" s="54"/>
      <c r="F65" s="54"/>
      <c r="G65" s="54"/>
      <c r="K65" s="21"/>
    </row>
    <row r="66" spans="3:11" ht="15" outlineLevel="1" x14ac:dyDescent="0.25">
      <c r="C66" s="54" t="s">
        <v>61</v>
      </c>
      <c r="D66" s="54"/>
      <c r="E66" s="54"/>
      <c r="F66" s="54"/>
      <c r="G66" s="54"/>
      <c r="I66" s="43">
        <v>123456.789</v>
      </c>
      <c r="K66" s="21" t="str">
        <f t="shared" si="0"/>
        <v>Currency [0]</v>
      </c>
    </row>
    <row r="67" spans="3:11" ht="15" outlineLevel="1" x14ac:dyDescent="0.25">
      <c r="C67" s="54"/>
      <c r="D67" s="54"/>
      <c r="E67" s="54"/>
      <c r="F67" s="54"/>
      <c r="G67" s="54"/>
      <c r="K67" s="21"/>
    </row>
    <row r="68" spans="3:11" ht="15" outlineLevel="1" x14ac:dyDescent="0.25">
      <c r="C68" s="54" t="s">
        <v>62</v>
      </c>
      <c r="D68" s="54"/>
      <c r="E68" s="54"/>
      <c r="F68" s="54"/>
      <c r="G68" s="54"/>
      <c r="I68" s="44">
        <f ca="1">TODAY()</f>
        <v>45170</v>
      </c>
      <c r="K68" s="21" t="str">
        <f>C68</f>
        <v>Date</v>
      </c>
    </row>
    <row r="69" spans="3:11" ht="15" outlineLevel="1" x14ac:dyDescent="0.25">
      <c r="C69" s="54"/>
      <c r="D69" s="54"/>
      <c r="E69" s="54"/>
      <c r="F69" s="54"/>
      <c r="G69" s="54"/>
      <c r="K69" s="21"/>
    </row>
    <row r="70" spans="3:11" ht="15" outlineLevel="1" x14ac:dyDescent="0.25">
      <c r="C70" s="54" t="s">
        <v>63</v>
      </c>
      <c r="D70" s="54"/>
      <c r="E70" s="54"/>
      <c r="F70" s="54"/>
      <c r="G70" s="54"/>
      <c r="I70" s="36">
        <f ca="1">TODAY()</f>
        <v>45170</v>
      </c>
      <c r="K70" s="21" t="str">
        <f>C70</f>
        <v>Date Heading</v>
      </c>
    </row>
    <row r="71" spans="3:11" ht="15" outlineLevel="1" x14ac:dyDescent="0.25">
      <c r="C71" s="54"/>
      <c r="D71" s="54"/>
      <c r="E71" s="54"/>
      <c r="F71" s="54"/>
      <c r="G71" s="54"/>
      <c r="K71" s="21"/>
    </row>
    <row r="72" spans="3:11" ht="15" outlineLevel="1" x14ac:dyDescent="0.25">
      <c r="C72" s="54" t="s">
        <v>64</v>
      </c>
      <c r="D72" s="54"/>
      <c r="E72" s="54"/>
      <c r="F72" s="54"/>
      <c r="G72" s="54"/>
      <c r="I72" s="34">
        <v>-123456.789</v>
      </c>
      <c r="K72" s="21" t="str">
        <f>C72</f>
        <v>Numbers 0</v>
      </c>
    </row>
    <row r="73" spans="3:11" ht="15" outlineLevel="1" x14ac:dyDescent="0.25">
      <c r="C73" s="54"/>
      <c r="D73" s="54"/>
      <c r="E73" s="54"/>
      <c r="F73" s="54"/>
      <c r="G73" s="54"/>
      <c r="K73" s="21"/>
    </row>
    <row r="74" spans="3:11" ht="15" outlineLevel="1" x14ac:dyDescent="0.25">
      <c r="C74" s="54" t="s">
        <v>65</v>
      </c>
      <c r="D74" s="54"/>
      <c r="E74" s="54"/>
      <c r="F74" s="54"/>
      <c r="G74" s="54"/>
      <c r="I74" s="35">
        <v>0.5</v>
      </c>
      <c r="K74" s="21" t="str">
        <f>C74</f>
        <v>Percent</v>
      </c>
    </row>
    <row r="75" spans="3:11" outlineLevel="1" x14ac:dyDescent="0.2">
      <c r="C75" s="54"/>
      <c r="D75" s="54"/>
      <c r="E75" s="54"/>
      <c r="F75" s="54"/>
      <c r="G75" s="54"/>
    </row>
    <row r="76" spans="3:11" outlineLevel="1" x14ac:dyDescent="0.2">
      <c r="C76" s="54"/>
      <c r="D76" s="54"/>
      <c r="E76" s="54"/>
      <c r="F76" s="54"/>
      <c r="G76" s="54"/>
    </row>
    <row r="77" spans="3:11" x14ac:dyDescent="0.2">
      <c r="C77" s="54"/>
      <c r="D77" s="54"/>
      <c r="E77" s="54"/>
      <c r="F77" s="54"/>
      <c r="G77" s="54"/>
    </row>
    <row r="78" spans="3:11" x14ac:dyDescent="0.2">
      <c r="C78" s="54"/>
      <c r="D78" s="54"/>
      <c r="E78" s="54"/>
      <c r="F78" s="54"/>
      <c r="G78" s="54"/>
    </row>
    <row r="79" spans="3:11" x14ac:dyDescent="0.2">
      <c r="C79" s="54"/>
      <c r="D79" s="54"/>
      <c r="E79" s="54"/>
      <c r="F79" s="54"/>
      <c r="G79" s="54"/>
    </row>
    <row r="80" spans="3:11" x14ac:dyDescent="0.2">
      <c r="C80" s="54"/>
      <c r="D80" s="54"/>
      <c r="E80" s="54"/>
      <c r="F80" s="54"/>
      <c r="G80" s="54"/>
    </row>
    <row r="81" spans="3:7" x14ac:dyDescent="0.2">
      <c r="C81" s="54"/>
      <c r="D81" s="54"/>
      <c r="E81" s="54"/>
      <c r="F81" s="54"/>
      <c r="G81" s="54"/>
    </row>
  </sheetData>
  <mergeCells count="66">
    <mergeCell ref="C81:G81"/>
    <mergeCell ref="C75:G75"/>
    <mergeCell ref="C76:G76"/>
    <mergeCell ref="C77:G77"/>
    <mergeCell ref="C78:G78"/>
    <mergeCell ref="C79:G79"/>
    <mergeCell ref="C80:G80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</mergeCells>
  <conditionalFormatting sqref="I4">
    <cfRule type="cellIs" dxfId="8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3"/>
  <sheetViews>
    <sheetView showGridLines="0" zoomScaleNormal="100" workbookViewId="0">
      <pane ySplit="4" topLeftCell="A5" activePane="bottomLeft" state="frozen"/>
      <selection activeCell="A3" sqref="A3:E3"/>
      <selection pane="bottomLeft"/>
    </sheetView>
  </sheetViews>
  <sheetFormatPr defaultColWidth="0" defaultRowHeight="12" outlineLevelRow="1" x14ac:dyDescent="0.2"/>
  <cols>
    <col min="1" max="5" width="3.7109375" customWidth="1"/>
    <col min="6" max="6" width="16.28515625" customWidth="1"/>
    <col min="7" max="7" width="14.42578125" customWidth="1"/>
    <col min="8" max="8" width="3" customWidth="1"/>
    <col min="9" max="18" width="9.140625" customWidth="1"/>
    <col min="19" max="19" width="1.7109375" customWidth="1"/>
    <col min="20" max="16384" width="9.140625" hidden="1"/>
  </cols>
  <sheetData>
    <row r="1" spans="1:18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Model Parameters</v>
      </c>
      <c r="J1" s="53"/>
      <c r="K1" s="53"/>
    </row>
    <row r="2" spans="1:18" ht="18" x14ac:dyDescent="0.25">
      <c r="A2" s="16" t="str">
        <f ca="1">Model_Name</f>
        <v>SP Triangular Distribution.xlsx</v>
      </c>
    </row>
    <row r="3" spans="1:18" x14ac:dyDescent="0.2">
      <c r="A3" s="53" t="s">
        <v>1</v>
      </c>
      <c r="B3" s="53"/>
      <c r="C3" s="53"/>
      <c r="D3" s="53"/>
      <c r="E3" s="53"/>
    </row>
    <row r="4" spans="1:18" ht="14.25" x14ac:dyDescent="0.2">
      <c r="E4" t="s">
        <v>2</v>
      </c>
      <c r="I4" s="1">
        <f>Overall_Error_Check</f>
        <v>0</v>
      </c>
    </row>
    <row r="6" spans="1:18" ht="16.5" thickBot="1" x14ac:dyDescent="0.3">
      <c r="B6" s="39">
        <f>MAX($B$5:$B5)+1</f>
        <v>1</v>
      </c>
      <c r="C6" s="2" t="s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.75" outlineLevel="1" thickTop="1" x14ac:dyDescent="0.2"/>
    <row r="8" spans="1:18" ht="16.5" outlineLevel="1" x14ac:dyDescent="0.25">
      <c r="C8" s="3" t="s">
        <v>4</v>
      </c>
    </row>
    <row r="9" spans="1:18" ht="16.5" outlineLevel="1" x14ac:dyDescent="0.25">
      <c r="C9" s="3"/>
    </row>
    <row r="10" spans="1:18" ht="16.5" outlineLevel="1" x14ac:dyDescent="0.25">
      <c r="C10" s="3"/>
      <c r="E10" s="4" t="s">
        <v>3</v>
      </c>
    </row>
    <row r="11" spans="1:18" outlineLevel="1" x14ac:dyDescent="0.2">
      <c r="E11" t="s">
        <v>5</v>
      </c>
      <c r="G11" s="56" t="str">
        <f ca="1">IF(ISERROR(OR(FIND("[",CELL("filename",A1)),FIND("]",CELL("filename",A1)))),"",MID(CELL("filename",A1),FIND("[",CELL("filename",A1))+1,FIND("]",CELL("filename",A1))-FIND("[",CELL("filename",A1))-1))</f>
        <v>SP Triangular Distribution.xlsx</v>
      </c>
      <c r="H11" s="56"/>
      <c r="I11" s="56"/>
      <c r="J11" s="56"/>
      <c r="K11" s="56"/>
      <c r="L11" s="56"/>
      <c r="M11" s="56"/>
      <c r="N11" s="56"/>
    </row>
    <row r="12" spans="1:18" outlineLevel="1" x14ac:dyDescent="0.2">
      <c r="E12" t="s">
        <v>6</v>
      </c>
      <c r="G12" s="57" t="s">
        <v>70</v>
      </c>
      <c r="H12" s="57"/>
      <c r="I12" s="57"/>
      <c r="J12" s="57"/>
      <c r="K12" s="57"/>
      <c r="L12" s="57"/>
      <c r="M12" s="57"/>
      <c r="N12" s="57"/>
    </row>
    <row r="13" spans="1:18" outlineLevel="1" x14ac:dyDescent="0.2"/>
    <row r="14" spans="1:18" outlineLevel="1" x14ac:dyDescent="0.2"/>
    <row r="15" spans="1:18" ht="16.5" thickBot="1" x14ac:dyDescent="0.3">
      <c r="B15" s="39">
        <f>MAX($B$5:$B14)+1</f>
        <v>2</v>
      </c>
      <c r="C15" s="2" t="s">
        <v>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2.75" outlineLevel="1" thickTop="1" x14ac:dyDescent="0.2"/>
    <row r="17" spans="3:7" ht="16.5" outlineLevel="1" x14ac:dyDescent="0.25">
      <c r="C17" s="3" t="s">
        <v>8</v>
      </c>
    </row>
    <row r="18" spans="3:7" outlineLevel="1" x14ac:dyDescent="0.2"/>
    <row r="19" spans="3:7" outlineLevel="1" x14ac:dyDescent="0.2">
      <c r="E19" t="s">
        <v>9</v>
      </c>
      <c r="G19" s="5">
        <v>365</v>
      </c>
    </row>
    <row r="20" spans="3:7" outlineLevel="1" x14ac:dyDescent="0.2">
      <c r="E20" t="s">
        <v>10</v>
      </c>
      <c r="G20" s="5">
        <v>1</v>
      </c>
    </row>
    <row r="21" spans="3:7" outlineLevel="1" x14ac:dyDescent="0.2">
      <c r="E21" t="s">
        <v>11</v>
      </c>
      <c r="G21" s="5">
        <v>3</v>
      </c>
    </row>
    <row r="22" spans="3:7" outlineLevel="1" x14ac:dyDescent="0.2">
      <c r="E22" t="s">
        <v>12</v>
      </c>
      <c r="G22" s="5">
        <v>6</v>
      </c>
    </row>
    <row r="23" spans="3:7" outlineLevel="1" x14ac:dyDescent="0.2">
      <c r="E23" t="s">
        <v>13</v>
      </c>
      <c r="G23" s="5">
        <v>12</v>
      </c>
    </row>
    <row r="24" spans="3:7" outlineLevel="1" x14ac:dyDescent="0.2">
      <c r="E24" t="s">
        <v>14</v>
      </c>
      <c r="G24" s="5">
        <v>4</v>
      </c>
    </row>
    <row r="25" spans="3:7" outlineLevel="1" x14ac:dyDescent="0.2"/>
    <row r="26" spans="3:7" outlineLevel="1" x14ac:dyDescent="0.2">
      <c r="E26" t="s">
        <v>15</v>
      </c>
      <c r="G26" s="5">
        <v>5</v>
      </c>
    </row>
    <row r="27" spans="3:7" outlineLevel="1" x14ac:dyDescent="0.2"/>
    <row r="28" spans="3:7" outlineLevel="1" x14ac:dyDescent="0.2">
      <c r="E28" t="s">
        <v>16</v>
      </c>
      <c r="G28" s="6">
        <v>9.9999999999999997E+98</v>
      </c>
    </row>
    <row r="29" spans="3:7" outlineLevel="1" x14ac:dyDescent="0.2">
      <c r="E29" t="s">
        <v>17</v>
      </c>
      <c r="G29" s="6">
        <v>1E-8</v>
      </c>
    </row>
    <row r="30" spans="3:7" outlineLevel="1" x14ac:dyDescent="0.2"/>
    <row r="31" spans="3:7" outlineLevel="1" x14ac:dyDescent="0.2">
      <c r="E31" t="s">
        <v>18</v>
      </c>
      <c r="G31" s="5">
        <v>1000</v>
      </c>
    </row>
    <row r="32" spans="3:7" outlineLevel="1" x14ac:dyDescent="0.2"/>
    <row r="33" outlineLevel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7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990CA-9F67-4826-A0E8-AF7A43EC046A}">
  <sheetPr>
    <outlinePr summaryBelow="0" summaryRight="0"/>
  </sheetPr>
  <dimension ref="A1:R46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2" outlineLevelRow="1" x14ac:dyDescent="0.2"/>
  <cols>
    <col min="1" max="5" width="3.7109375" customWidth="1"/>
    <col min="8" max="8" width="9.5703125" customWidth="1"/>
  </cols>
  <sheetData>
    <row r="1" spans="1:18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Triangular Distribution</v>
      </c>
    </row>
    <row r="2" spans="1:18" ht="18" x14ac:dyDescent="0.25">
      <c r="A2" s="16" t="str">
        <f ca="1">Model_Name</f>
        <v>SP Triangular Distribution.xlsx</v>
      </c>
    </row>
    <row r="3" spans="1:18" x14ac:dyDescent="0.2">
      <c r="A3" s="53" t="s">
        <v>1</v>
      </c>
      <c r="B3" s="53"/>
      <c r="C3" s="53"/>
      <c r="D3" s="53"/>
      <c r="E3" s="53"/>
    </row>
    <row r="4" spans="1:18" ht="14.25" x14ac:dyDescent="0.2">
      <c r="E4" t="s">
        <v>2</v>
      </c>
      <c r="I4" s="1">
        <f>Overall_Error_Check</f>
        <v>0</v>
      </c>
    </row>
    <row r="5" spans="1:18" x14ac:dyDescent="0.2">
      <c r="A5" s="11"/>
    </row>
    <row r="6" spans="1:18" ht="16.5" thickBot="1" x14ac:dyDescent="0.3">
      <c r="B6" s="39">
        <f>MAX($B$5:$B5)+1</f>
        <v>1</v>
      </c>
      <c r="C6" s="2" t="str">
        <f ca="1">A1</f>
        <v>Triangular Distribution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.75" outlineLevel="1" thickTop="1" x14ac:dyDescent="0.2"/>
    <row r="8" spans="1:18" ht="16.5" outlineLevel="1" x14ac:dyDescent="0.25">
      <c r="C8" s="3" t="s">
        <v>68</v>
      </c>
    </row>
    <row r="9" spans="1:18" outlineLevel="1" x14ac:dyDescent="0.2"/>
    <row r="10" spans="1:18" ht="15" outlineLevel="1" x14ac:dyDescent="0.25">
      <c r="D10" s="4" t="s">
        <v>72</v>
      </c>
    </row>
    <row r="11" spans="1:18" outlineLevel="1" x14ac:dyDescent="0.2"/>
    <row r="12" spans="1:18" ht="12.75" outlineLevel="1" x14ac:dyDescent="0.2">
      <c r="E12" t="s">
        <v>73</v>
      </c>
      <c r="G12" s="45">
        <v>2</v>
      </c>
      <c r="H12" s="46">
        <f>IF(COUNT($G$12:$G$14)=ROWS($G$12:$G$14),(MIN($G$12:$G$14)&lt;&gt;G12)*1,)</f>
        <v>0</v>
      </c>
    </row>
    <row r="13" spans="1:18" ht="12.75" outlineLevel="1" x14ac:dyDescent="0.2">
      <c r="E13" t="s">
        <v>74</v>
      </c>
      <c r="G13" s="45">
        <v>6</v>
      </c>
      <c r="H13" s="46">
        <f>IF(COUNT($G$12:$G$14)=ROWS($G$12:$G$14),OR(G13&lt;G12,G13&gt;G14)*1,)</f>
        <v>0</v>
      </c>
    </row>
    <row r="14" spans="1:18" ht="12.75" outlineLevel="1" x14ac:dyDescent="0.2">
      <c r="E14" t="s">
        <v>75</v>
      </c>
      <c r="G14" s="45">
        <v>10</v>
      </c>
      <c r="H14" s="46">
        <f>IF(COUNT($G$12:$G$14)=ROWS($G$12:$G$14),(MAX($G$12:$G$14)&lt;&gt;G14)*1,)</f>
        <v>0</v>
      </c>
    </row>
    <row r="15" spans="1:18" ht="12.75" outlineLevel="1" x14ac:dyDescent="0.2">
      <c r="H15" s="47">
        <f>MIN(SUM(H12:H14),1)</f>
        <v>0</v>
      </c>
    </row>
    <row r="16" spans="1:18" outlineLevel="1" x14ac:dyDescent="0.2"/>
    <row r="17" spans="2:18" outlineLevel="1" x14ac:dyDescent="0.2">
      <c r="E17" t="s">
        <v>88</v>
      </c>
      <c r="H17" s="51">
        <v>1</v>
      </c>
    </row>
    <row r="18" spans="2:18" outlineLevel="1" x14ac:dyDescent="0.2"/>
    <row r="19" spans="2:18" outlineLevel="1" x14ac:dyDescent="0.2">
      <c r="G19" s="13" t="s">
        <v>77</v>
      </c>
      <c r="H19" s="13" t="s">
        <v>78</v>
      </c>
    </row>
    <row r="20" spans="2:18" outlineLevel="1" x14ac:dyDescent="0.2">
      <c r="E20" t="s">
        <v>77</v>
      </c>
      <c r="G20" s="45">
        <v>5</v>
      </c>
      <c r="H20" s="49">
        <f>IF(AND(G20&gt;=G12,G20&lt;=G13), I43*G20+J43, IF(AND(G20&gt;=G13, G20&lt;=G14), I44*G20+J44, ))</f>
        <v>0.1875</v>
      </c>
    </row>
    <row r="21" spans="2:18" outlineLevel="1" x14ac:dyDescent="0.2"/>
    <row r="22" spans="2:18" outlineLevel="1" x14ac:dyDescent="0.2"/>
    <row r="23" spans="2:18" outlineLevel="1" x14ac:dyDescent="0.2"/>
    <row r="24" spans="2:18" outlineLevel="1" x14ac:dyDescent="0.2"/>
    <row r="25" spans="2:18" outlineLevel="1" x14ac:dyDescent="0.2"/>
    <row r="26" spans="2:18" outlineLevel="1" x14ac:dyDescent="0.2"/>
    <row r="27" spans="2:18" outlineLevel="1" x14ac:dyDescent="0.2"/>
    <row r="28" spans="2:18" outlineLevel="1" x14ac:dyDescent="0.2"/>
    <row r="29" spans="2:18" ht="16.5" thickBot="1" x14ac:dyDescent="0.3">
      <c r="B29" s="39">
        <f>MAX($B$5:$B28)+1</f>
        <v>2</v>
      </c>
      <c r="C29" s="2" t="s">
        <v>79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2:18" ht="12.75" outlineLevel="1" thickTop="1" x14ac:dyDescent="0.2"/>
    <row r="31" spans="2:18" ht="16.5" outlineLevel="1" x14ac:dyDescent="0.25">
      <c r="C31" s="3" t="s">
        <v>86</v>
      </c>
    </row>
    <row r="32" spans="2:18" outlineLevel="1" x14ac:dyDescent="0.2"/>
    <row r="33" spans="4:11" ht="15" outlineLevel="1" x14ac:dyDescent="0.25">
      <c r="D33" s="4" t="s">
        <v>80</v>
      </c>
    </row>
    <row r="34" spans="4:11" outlineLevel="1" x14ac:dyDescent="0.2"/>
    <row r="35" spans="4:11" outlineLevel="1" x14ac:dyDescent="0.2">
      <c r="G35" s="13" t="str">
        <f>G19</f>
        <v>Value</v>
      </c>
      <c r="H35" s="13" t="str">
        <f>H19</f>
        <v>Probability</v>
      </c>
      <c r="J35" s="13" t="str">
        <f>G35</f>
        <v>Value</v>
      </c>
      <c r="K35" s="13" t="str">
        <f>H35</f>
        <v>Probability</v>
      </c>
    </row>
    <row r="36" spans="4:11" outlineLevel="1" x14ac:dyDescent="0.2">
      <c r="G36" s="48">
        <f>G12</f>
        <v>2</v>
      </c>
      <c r="H36" s="49">
        <v>0</v>
      </c>
      <c r="J36" s="48">
        <f>IF(AND($G$20&gt;=$G$12,$G$20&lt;=$G$14),0,NA())</f>
        <v>0</v>
      </c>
      <c r="K36" s="50">
        <f>IF(AND($G$20&gt;=$G$12,$G$20&lt;=$G$14),$H$20,NA())</f>
        <v>0.1875</v>
      </c>
    </row>
    <row r="37" spans="4:11" outlineLevel="1" x14ac:dyDescent="0.2">
      <c r="G37" s="48">
        <f t="shared" ref="G37:G38" si="0">G13</f>
        <v>6</v>
      </c>
      <c r="H37" s="49">
        <f>IF(G38-G36,2*H17/(G38-G36),)</f>
        <v>0.25</v>
      </c>
      <c r="J37" s="48">
        <f>IF(AND($G$20&gt;=$G$12,$G$20&lt;=$G$14),$G$20,NA())</f>
        <v>5</v>
      </c>
      <c r="K37" s="50">
        <f>IF(AND($G$20&gt;=$G$12,$G$20&lt;=$G$14),$H$20,NA())</f>
        <v>0.1875</v>
      </c>
    </row>
    <row r="38" spans="4:11" outlineLevel="1" x14ac:dyDescent="0.2">
      <c r="G38" s="48">
        <f t="shared" si="0"/>
        <v>10</v>
      </c>
      <c r="H38" s="49">
        <v>0</v>
      </c>
      <c r="J38" s="48">
        <f>IF(AND($G$20&gt;=$G$12,$G$20&lt;=$G$14),$G$20,NA())</f>
        <v>5</v>
      </c>
      <c r="K38" s="50">
        <f>IF(AND($G$20&gt;=$G$12,$G$20&lt;=$G$14),,NA())</f>
        <v>0</v>
      </c>
    </row>
    <row r="39" spans="4:11" outlineLevel="1" x14ac:dyDescent="0.2"/>
    <row r="40" spans="4:11" ht="15" outlineLevel="1" x14ac:dyDescent="0.25">
      <c r="D40" s="4" t="s">
        <v>81</v>
      </c>
    </row>
    <row r="41" spans="4:11" outlineLevel="1" x14ac:dyDescent="0.2"/>
    <row r="42" spans="4:11" outlineLevel="1" x14ac:dyDescent="0.2">
      <c r="G42" s="13" t="s">
        <v>82</v>
      </c>
      <c r="H42" s="13" t="s">
        <v>83</v>
      </c>
      <c r="I42" s="13" t="s">
        <v>84</v>
      </c>
      <c r="J42" s="13" t="s">
        <v>85</v>
      </c>
    </row>
    <row r="43" spans="4:11" outlineLevel="1" x14ac:dyDescent="0.2">
      <c r="G43" s="48">
        <f>G12</f>
        <v>2</v>
      </c>
      <c r="H43" s="48">
        <f>G13</f>
        <v>6</v>
      </c>
      <c r="I43" s="49">
        <f>IF(G43&lt;&gt;H43,(H37-H36)/(H43-G43),)</f>
        <v>6.25E-2</v>
      </c>
      <c r="J43" s="49">
        <f>H36-(G43*I43)</f>
        <v>-0.125</v>
      </c>
    </row>
    <row r="44" spans="4:11" outlineLevel="1" x14ac:dyDescent="0.2">
      <c r="G44" s="48">
        <f>G13</f>
        <v>6</v>
      </c>
      <c r="H44" s="48">
        <f>G14</f>
        <v>10</v>
      </c>
      <c r="I44" s="49">
        <f>IF(G44&lt;&gt;H44,(H38-H37)/(H44-G44),)</f>
        <v>-6.25E-2</v>
      </c>
      <c r="J44" s="49">
        <f>H37-(G44*I44)</f>
        <v>0.625</v>
      </c>
    </row>
    <row r="45" spans="4:11" outlineLevel="1" x14ac:dyDescent="0.2"/>
    <row r="46" spans="4:11" outlineLevel="1" x14ac:dyDescent="0.2"/>
  </sheetData>
  <mergeCells count="1">
    <mergeCell ref="A3:E3"/>
  </mergeCells>
  <conditionalFormatting sqref="I4">
    <cfRule type="cellIs" dxfId="6" priority="3" operator="notEqual">
      <formula>0</formula>
    </cfRule>
  </conditionalFormatting>
  <conditionalFormatting sqref="H12:H14">
    <cfRule type="cellIs" dxfId="5" priority="2" operator="notEqual">
      <formula>0</formula>
    </cfRule>
  </conditionalFormatting>
  <conditionalFormatting sqref="H15">
    <cfRule type="cellIs" dxfId="4" priority="1" operator="notEqual">
      <formula>0</formula>
    </cfRule>
  </conditionalFormatting>
  <hyperlinks>
    <hyperlink ref="A3:E3" location="HL_Navigator" tooltip="Go to Navigator (Table of Contents)" display="Navigator" xr:uid="{5E103E6C-A561-433C-A2DA-2EACF0E946C9}"/>
    <hyperlink ref="A3" location="HL_Navigator" display="Navigator" xr:uid="{1ACBDD7B-9D0F-431D-9C2E-5462EA08445B}"/>
    <hyperlink ref="I4" location="Overall_Error_Check" tooltip="Go to Overall Error Check" display="Overall_Error_Check" xr:uid="{FFAC9A95-837B-41C4-AE89-14D656AD6B68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</sheetPr>
  <dimension ref="A1:R19"/>
  <sheetViews>
    <sheetView showGridLines="0" workbookViewId="0">
      <pane ySplit="4" topLeftCell="A5" activePane="bottomLeft" state="frozen"/>
      <selection pane="bottomLeft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Error Checks</v>
      </c>
      <c r="I1" s="53"/>
      <c r="J1" s="53"/>
    </row>
    <row r="2" spans="1:11" ht="18" x14ac:dyDescent="0.25">
      <c r="A2" s="16" t="str">
        <f ca="1">Model_Name</f>
        <v>SP Triangular Distribution.xlsx</v>
      </c>
    </row>
    <row r="3" spans="1:11" x14ac:dyDescent="0.2">
      <c r="A3" s="53" t="s">
        <v>1</v>
      </c>
      <c r="B3" s="53"/>
      <c r="C3" s="53"/>
      <c r="D3" s="53"/>
      <c r="E3" s="53"/>
    </row>
    <row r="4" spans="1:11" ht="14.25" x14ac:dyDescent="0.2">
      <c r="B4" t="s">
        <v>2</v>
      </c>
      <c r="F4" s="1">
        <f>Overall_Error_Check</f>
        <v>0</v>
      </c>
    </row>
    <row r="5" spans="1:11" x14ac:dyDescent="0.2">
      <c r="A5" s="11"/>
    </row>
    <row r="6" spans="1:11" ht="16.5" thickBot="1" x14ac:dyDescent="0.3">
      <c r="B6" s="39">
        <f>MAX($B$5:$B5)+1</f>
        <v>1</v>
      </c>
      <c r="C6" s="2" t="s">
        <v>66</v>
      </c>
      <c r="D6" s="2"/>
      <c r="E6" s="2"/>
      <c r="F6" s="2"/>
      <c r="G6" s="2"/>
      <c r="H6" s="2"/>
      <c r="I6" s="2"/>
      <c r="J6" s="2"/>
      <c r="K6" s="2"/>
    </row>
    <row r="7" spans="1:11" ht="12.75" outlineLevel="1" thickTop="1" x14ac:dyDescent="0.2"/>
    <row r="8" spans="1:11" ht="16.5" outlineLevel="1" x14ac:dyDescent="0.25">
      <c r="C8" s="3" t="s">
        <v>67</v>
      </c>
    </row>
    <row r="9" spans="1:11" ht="16.5" outlineLevel="1" x14ac:dyDescent="0.25">
      <c r="C9" s="3"/>
    </row>
    <row r="10" spans="1:11" ht="16.5" outlineLevel="1" x14ac:dyDescent="0.25">
      <c r="C10" s="3"/>
      <c r="D10" s="4" t="s">
        <v>68</v>
      </c>
    </row>
    <row r="11" spans="1:11" outlineLevel="1" x14ac:dyDescent="0.2"/>
    <row r="12" spans="1:11" ht="12.75" outlineLevel="1" x14ac:dyDescent="0.2">
      <c r="E12" t="s">
        <v>76</v>
      </c>
      <c r="I12" s="46">
        <f>HL_Data_Points_OK</f>
        <v>0</v>
      </c>
    </row>
    <row r="13" spans="1:11" outlineLevel="1" x14ac:dyDescent="0.2"/>
    <row r="14" spans="1:11" outlineLevel="1" x14ac:dyDescent="0.2"/>
    <row r="15" spans="1:11" outlineLevel="1" x14ac:dyDescent="0.2"/>
    <row r="16" spans="1:11" outlineLevel="1" x14ac:dyDescent="0.2"/>
    <row r="17" spans="5:11" ht="15" outlineLevel="1" x14ac:dyDescent="0.25">
      <c r="E17" s="4" t="str">
        <f>C8</f>
        <v>Summary of Errors</v>
      </c>
      <c r="I17" s="1">
        <f>MIN(1,SUM(I11:I15))</f>
        <v>0</v>
      </c>
      <c r="K17" s="11"/>
    </row>
    <row r="18" spans="5:11" outlineLevel="1" x14ac:dyDescent="0.2"/>
    <row r="19" spans="5:11" outlineLevel="1" x14ac:dyDescent="0.2"/>
  </sheetData>
  <mergeCells count="2">
    <mergeCell ref="I1:J1"/>
    <mergeCell ref="A3:E3"/>
  </mergeCells>
  <conditionalFormatting sqref="I17">
    <cfRule type="cellIs" dxfId="3" priority="5" operator="notEqual">
      <formula>0</formula>
    </cfRule>
  </conditionalFormatting>
  <conditionalFormatting sqref="I12">
    <cfRule type="cellIs" dxfId="2" priority="4" operator="notEqual">
      <formula>0</formula>
    </cfRule>
  </conditionalFormatting>
  <conditionalFormatting sqref="I12">
    <cfRule type="cellIs" dxfId="1" priority="3" operator="notEqual">
      <formula>0</formula>
    </cfRule>
  </conditionalFormatting>
  <conditionalFormatting sqref="F4">
    <cfRule type="cellIs" dxfId="0" priority="1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  <hyperlink ref="I12" location="HL_Data_Points_OK" display="HL_Data_Points_OK" xr:uid="{4EDD8568-B72A-4730-AC2E-A79515AEFB1D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FE75ECA439A049B41314814B7E4B57" ma:contentTypeVersion="16" ma:contentTypeDescription="Create a new document." ma:contentTypeScope="" ma:versionID="494508ebd4a3a05daa041fe618f41ef2">
  <xsd:schema xmlns:xsd="http://www.w3.org/2001/XMLSchema" xmlns:xs="http://www.w3.org/2001/XMLSchema" xmlns:p="http://schemas.microsoft.com/office/2006/metadata/properties" xmlns:ns2="ff58d06b-05e3-4c65-85ba-22cd93c7683f" xmlns:ns3="ac914b5e-6dd4-4de9-b905-57df3d54023d" targetNamespace="http://schemas.microsoft.com/office/2006/metadata/properties" ma:root="true" ma:fieldsID="7b5e71be2087c237b96495c3d5aaf0da" ns2:_="" ns3:_="">
    <xsd:import namespace="ff58d06b-05e3-4c65-85ba-22cd93c7683f"/>
    <xsd:import namespace="ac914b5e-6dd4-4de9-b905-57df3d5402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58d06b-05e3-4c65-85ba-22cd93c768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a3f6a92-6300-485e-b0cc-b70aa89c14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914b5e-6dd4-4de9-b905-57df3d54023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0b4198c-4b14-49cc-8beb-9042bcb4eee8}" ma:internalName="TaxCatchAll" ma:showField="CatchAllData" ma:web="ac914b5e-6dd4-4de9-b905-57df3d5402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24B998-EC66-4C75-B933-92212A2CE7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F6A0EC-FED4-4599-94E3-35E6819970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58d06b-05e3-4c65-85ba-22cd93c7683f"/>
    <ds:schemaRef ds:uri="ac914b5e-6dd4-4de9-b905-57df3d5402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25</vt:i4>
      </vt:variant>
    </vt:vector>
  </HeadingPairs>
  <TitlesOfParts>
    <vt:vector size="31" baseType="lpstr">
      <vt:lpstr>Cover</vt:lpstr>
      <vt:lpstr>Navigator</vt:lpstr>
      <vt:lpstr>Style Guide</vt:lpstr>
      <vt:lpstr>Model Parameters</vt:lpstr>
      <vt:lpstr>Triangular Distribution</vt:lpstr>
      <vt:lpstr>Error Checks</vt:lpstr>
      <vt:lpstr>Client_Name</vt:lpstr>
      <vt:lpstr>Days_in_Year</vt:lpstr>
      <vt:lpstr>Days_in_Yr</vt:lpstr>
      <vt:lpstr>HL_1</vt:lpstr>
      <vt:lpstr>HL_3</vt:lpstr>
      <vt:lpstr>HL_4</vt:lpstr>
      <vt:lpstr>HL_5</vt:lpstr>
      <vt:lpstr>HL_6</vt:lpstr>
      <vt:lpstr>HL_7</vt:lpstr>
      <vt:lpstr>HL_8</vt:lpstr>
      <vt:lpstr>HL_Data_Points_OK</vt:lpstr>
      <vt:lpstr>HL_Model_Parameters</vt:lpstr>
      <vt:lpstr>HL_Navigator</vt:lpstr>
      <vt:lpstr>Model_Name</vt:lpstr>
      <vt:lpstr>Months_in_Half_Yr</vt:lpstr>
      <vt:lpstr>Months_in_Month</vt:lpstr>
      <vt:lpstr>Months_in_Qtr</vt:lpstr>
      <vt:lpstr>Months_in_Quarter</vt:lpstr>
      <vt:lpstr>Months_in_Year</vt:lpstr>
      <vt:lpstr>Overall_Error_Check</vt:lpstr>
      <vt:lpstr>Quarters_in_Year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Guanting Liu</cp:lastModifiedBy>
  <dcterms:created xsi:type="dcterms:W3CDTF">2012-10-20T20:39:47Z</dcterms:created>
  <dcterms:modified xsi:type="dcterms:W3CDTF">2023-08-31T23:22:31Z</dcterms:modified>
</cp:coreProperties>
</file>